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126"/>
  <workbookPr filterPrivacy="1" defaultThemeVersion="166925"/>
  <xr:revisionPtr revIDLastSave="0" documentId="8_{ED915D0F-2810-4BA4-817B-4BB269330FDA}" xr6:coauthVersionLast="40" xr6:coauthVersionMax="40" xr10:uidLastSave="{00000000-0000-0000-0000-000000000000}"/>
  <bookViews>
    <workbookView xWindow="32760" yWindow="36" windowWidth="7488" windowHeight="4140" activeTab="1"/>
  </bookViews>
  <sheets>
    <sheet name="Kryci list" sheetId="3" r:id="rId1"/>
    <sheet name="Prehlad" sheetId="5" r:id="rId2"/>
  </sheets>
  <definedNames>
    <definedName name="_FilterDatabase" hidden="1">#REF!</definedName>
    <definedName name="fakt1R">#REF!</definedName>
    <definedName name="_xlnm.Print_Titles" localSheetId="1">Prehlad!$8:$10</definedName>
    <definedName name="_xlnm.Print_Area" localSheetId="0">'Kryci list'!$A:$J</definedName>
    <definedName name="_xlnm.Print_Area" localSheetId="1">Prehlad!$A:$I</definedName>
  </definedNames>
  <calcPr calcId="191029" fullCalcOnLoad="1"/>
</workbook>
</file>

<file path=xl/calcChain.xml><?xml version="1.0" encoding="utf-8"?>
<calcChain xmlns="http://schemas.openxmlformats.org/spreadsheetml/2006/main">
  <c r="I30" i="3" l="1"/>
  <c r="J30" i="3"/>
  <c r="H142" i="5"/>
  <c r="H141" i="5"/>
  <c r="H140" i="5"/>
  <c r="H139" i="5"/>
  <c r="H138" i="5"/>
  <c r="H143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32" i="5"/>
  <c r="E132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114" i="5"/>
  <c r="E114" i="5"/>
  <c r="H75" i="5"/>
  <c r="H71" i="5"/>
  <c r="H70" i="5"/>
  <c r="H69" i="5"/>
  <c r="H68" i="5"/>
  <c r="H67" i="5"/>
  <c r="H66" i="5"/>
  <c r="H65" i="5"/>
  <c r="H61" i="5"/>
  <c r="H62" i="5"/>
  <c r="E62" i="5"/>
  <c r="H57" i="5"/>
  <c r="H58" i="5"/>
  <c r="E58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54" i="5"/>
  <c r="H15" i="5"/>
  <c r="H14" i="5"/>
  <c r="F1" i="3"/>
  <c r="F12" i="3"/>
  <c r="J12" i="3"/>
  <c r="F13" i="3"/>
  <c r="J13" i="3"/>
  <c r="F14" i="3"/>
  <c r="J14" i="3"/>
  <c r="F17" i="3"/>
  <c r="F19" i="3"/>
  <c r="J20" i="3"/>
  <c r="F26" i="3"/>
  <c r="J26" i="3"/>
  <c r="H72" i="5"/>
  <c r="E72" i="5"/>
  <c r="E20" i="3"/>
  <c r="D20" i="3"/>
  <c r="H145" i="5"/>
  <c r="E143" i="5"/>
  <c r="E54" i="5"/>
  <c r="H134" i="5"/>
  <c r="H147" i="5"/>
  <c r="E147" i="5"/>
  <c r="E134" i="5"/>
  <c r="F16" i="3"/>
  <c r="E145" i="5"/>
  <c r="F18" i="3"/>
  <c r="F20" i="3"/>
  <c r="J28" i="3"/>
  <c r="I29" i="3"/>
  <c r="J29" i="3"/>
  <c r="J31" i="3"/>
</calcChain>
</file>

<file path=xl/sharedStrings.xml><?xml version="1.0" encoding="utf-8"?>
<sst xmlns="http://schemas.openxmlformats.org/spreadsheetml/2006/main" count="569" uniqueCount="350">
  <si>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</si>
  <si>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</si>
  <si>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</si>
  <si>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</si>
  <si>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</si>
  <si>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</si>
  <si>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</si>
  <si>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</si>
  <si>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</si>
  <si>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</si>
  <si>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</t>
  </si>
  <si>
    <t>Krycí list rozpočtu v</t>
  </si>
  <si>
    <t>EUR</t>
  </si>
  <si>
    <t>JKSO: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</si>
  <si>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</si>
  <si>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</si>
  <si>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</si>
  <si>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</si>
  <si>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</si>
  <si>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</si>
  <si>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</si>
  <si>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</si>
  <si>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</si>
  <si>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</si>
  <si>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>VF</t>
  </si>
  <si>
    <t>IČO:</t>
  </si>
  <si>
    <t>DIČ:</t>
  </si>
  <si>
    <t>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</si>
  <si>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</si>
  <si>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</si>
  <si>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</si>
  <si>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</si>
  <si>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</si>
  <si>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</si>
  <si>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</si>
  <si>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</si>
  <si>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</si>
  <si>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</si>
  <si>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</si>
  <si>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</si>
  <si>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</si>
  <si>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</si>
  <si>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</si>
  <si>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</si>
  <si>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</si>
  <si>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</si>
  <si>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</si>
  <si>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</si>
  <si>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</si>
  <si>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</si>
  <si>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</si>
  <si>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</si>
  <si>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</si>
  <si>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</si>
  <si>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</si>
  <si>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</si>
  <si>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</si>
  <si>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</si>
  <si>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</si>
  <si>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JKSO: </t>
  </si>
  <si>
    <t xml:space="preserve">Dodávateľ: </t>
  </si>
  <si>
    <t>Spolu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</si>
  <si>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</si>
  <si>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</si>
  <si>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</si>
  <si>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</si>
  <si>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</si>
  <si>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</si>
  <si>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</si>
  <si>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číslo</t>
  </si>
  <si>
    <t>cen.</t>
  </si>
  <si>
    <t>výkaz-výmer</t>
  </si>
  <si>
    <t>výmera</t>
  </si>
  <si>
    <t>jednotka</t>
  </si>
  <si>
    <t>cena</t>
  </si>
  <si>
    <t>%</t>
  </si>
  <si>
    <t xml:space="preserve">Odberateľ: Obec Sobotište, Obecný úrad č.11, 906 05 Sobotište </t>
  </si>
  <si>
    <t xml:space="preserve">Spracoval:                                         </t>
  </si>
  <si>
    <t xml:space="preserve">Projektant: Ing. Marián Budovič - komplexné proj. a inž. služby </t>
  </si>
  <si>
    <t>Objekt : úsek V 41-V28</t>
  </si>
  <si>
    <t xml:space="preserve">Obec Sobotište, Obecný úrad č.11, 906 05 Sobotište </t>
  </si>
  <si>
    <t xml:space="preserve">Ing. Marián Budovič - komplexné proj. a inž. služby </t>
  </si>
  <si>
    <t>90901 Skalica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</si>
  <si>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</si>
  <si>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</si>
  <si>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</si>
  <si>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</si>
  <si>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</si>
  <si>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</si>
  <si>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Ochranné ohradenie výkopov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</si>
  <si>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</si>
  <si>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</si>
  <si>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</si>
  <si>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</si>
  <si>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</si>
  <si>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PRÁCE A DODÁVKY HSV</t>
  </si>
  <si>
    <t>1 - ZEMNE PRÁCE</t>
  </si>
  <si>
    <t>271</t>
  </si>
  <si>
    <t xml:space="preserve">11001-1010   </t>
  </si>
  <si>
    <t>Vytýčenie trasy vodovodu, kanalizácie v rovine</t>
  </si>
  <si>
    <t>km</t>
  </si>
  <si>
    <t>001</t>
  </si>
  <si>
    <t xml:space="preserve">11120-1101   </t>
  </si>
  <si>
    <t>Odstránenie krovín a stromov s koreňmi do 1000 m2</t>
  </si>
  <si>
    <t>m2</t>
  </si>
  <si>
    <t>272</t>
  </si>
  <si>
    <t xml:space="preserve">11125-1111   </t>
  </si>
  <si>
    <t>Drvenie odrezaných konárov do 100 mm s odvozom a zložením do 20 km</t>
  </si>
  <si>
    <t>m3</t>
  </si>
  <si>
    <t xml:space="preserve">11310-6241   </t>
  </si>
  <si>
    <t>Rozobratie dlažby vozov. z cestných panelov</t>
  </si>
  <si>
    <t xml:space="preserve">11310-6600   </t>
  </si>
  <si>
    <t>Rozobratie zámkovej dlažby vrátane uloženia na paletu</t>
  </si>
  <si>
    <t>221</t>
  </si>
  <si>
    <t xml:space="preserve">11310-7122   </t>
  </si>
  <si>
    <t>Odstránenie podkladov alebo krytov z kameniva drv. hr. 100-200 mm, do 200 m2</t>
  </si>
  <si>
    <t xml:space="preserve">11310-7131   </t>
  </si>
  <si>
    <t>Odstránenie podkladov alebo krytov z betónu prost. hr. do 150 mm, do 200 m2</t>
  </si>
  <si>
    <t xml:space="preserve">11310-7132   </t>
  </si>
  <si>
    <t>Odstránenie podkladov alebo krytov z betónu prost. hr. 150-300 mm, do 200 m2</t>
  </si>
  <si>
    <t xml:space="preserve">11310-7141   </t>
  </si>
  <si>
    <t>Odstránenie podkladov alebo krytov živičných hr. do 50 mm, do 200 m2</t>
  </si>
  <si>
    <t xml:space="preserve">11320-4111   </t>
  </si>
  <si>
    <t>Vytrhanie obrubníkov záhonových</t>
  </si>
  <si>
    <t>m</t>
  </si>
  <si>
    <t xml:space="preserve">11510-1201   </t>
  </si>
  <si>
    <t>Čerpanie vody do 10m do 500 l/min</t>
  </si>
  <si>
    <t>hod</t>
  </si>
  <si>
    <t xml:space="preserve">11510-1301   </t>
  </si>
  <si>
    <t>Pohotovosť čerpacej súpravy do 10m do 500 l/min</t>
  </si>
  <si>
    <t>deň</t>
  </si>
  <si>
    <t xml:space="preserve">11900-1401   </t>
  </si>
  <si>
    <t>Dočasné zaistenie potrubia oceľ. alebo liat. DN do 200 mm</t>
  </si>
  <si>
    <t xml:space="preserve">11900-1421   </t>
  </si>
  <si>
    <t>Dočasné zaistenie káblov do 3 káblov</t>
  </si>
  <si>
    <t xml:space="preserve">12000-1101   </t>
  </si>
  <si>
    <t>Príplatok za sťaženú vykopávku v blízkosti podzem. vedenia</t>
  </si>
  <si>
    <t xml:space="preserve">12110-1102   </t>
  </si>
  <si>
    <t>Odstránenie ornice s premiestnením do 100 m</t>
  </si>
  <si>
    <t xml:space="preserve">12230-1402   </t>
  </si>
  <si>
    <t>Výkopy v zemníku na suchu v horn. tr. 4 nad 100 do 1 000 m3</t>
  </si>
  <si>
    <t xml:space="preserve">13230-1101   </t>
  </si>
  <si>
    <t>Hĺbenie rýh šírka do 60 cm v horn. tr. 4 do 100 m3</t>
  </si>
  <si>
    <t xml:space="preserve">13230-1200   </t>
  </si>
  <si>
    <t>Hĺbenie rýh šírka do 2 m v horn. tr. 4 nad 100 m3</t>
  </si>
  <si>
    <t xml:space="preserve">13230-1209   </t>
  </si>
  <si>
    <t>Príplatok za lepivosť horniny tr.4 v rýhach š. do 200 cm</t>
  </si>
  <si>
    <t xml:space="preserve">13231-1201   </t>
  </si>
  <si>
    <t>Hĺbenie rýh šírka nad 60 cm v hornine 4 ručne</t>
  </si>
  <si>
    <t xml:space="preserve">13330-1101   </t>
  </si>
  <si>
    <t>Hĺbenie šachiet v horn. tr. 4 do 100 m3</t>
  </si>
  <si>
    <t xml:space="preserve">13330-1109   </t>
  </si>
  <si>
    <t>Príplatok za lepivosť horniny tr.4</t>
  </si>
  <si>
    <t xml:space="preserve">13330-2115   </t>
  </si>
  <si>
    <t>Hĺbenie šachiet v horn. tr.4 ručné do 2,5 m2 pôdorys. plochy</t>
  </si>
  <si>
    <t xml:space="preserve">14170-2102   </t>
  </si>
  <si>
    <t>Pretláčanie rúr v hor. tr. 1-4 priem. nad 200 do 500 mm</t>
  </si>
  <si>
    <t>MAT</t>
  </si>
  <si>
    <t xml:space="preserve">142 212910   </t>
  </si>
  <si>
    <t>Rúrky oceľ. bezošvé 11353.0 d 219 mm hr.steny 6,3 mm</t>
  </si>
  <si>
    <t xml:space="preserve">273 125700   </t>
  </si>
  <si>
    <t>Manžeta tesniaca N100/200 s páskami pre 125mm a 219mm</t>
  </si>
  <si>
    <t>kus</t>
  </si>
  <si>
    <t xml:space="preserve">15110-1101   </t>
  </si>
  <si>
    <t>Zhotovenie paženia rýh pre podz. vedenie príložné hl. do 2 m ( nad 1,5m vykopu)</t>
  </si>
  <si>
    <t xml:space="preserve">15110-1111   </t>
  </si>
  <si>
    <t>Odstránenie paženia rýh pre podz. vedenie príložné hl. do 2 m</t>
  </si>
  <si>
    <t xml:space="preserve">16110-1101   </t>
  </si>
  <si>
    <t>Zvislé premiestnenie výkopu horn. tr. 1-4 nad 1 m do 2,5 m</t>
  </si>
  <si>
    <t xml:space="preserve">16270-1102   </t>
  </si>
  <si>
    <t>Vodorovné premiestnenie výkopu do 7000 m horn. tr. 1-4</t>
  </si>
  <si>
    <t xml:space="preserve">17110-1121   </t>
  </si>
  <si>
    <t>Násypy zhut. z hornín nesúdržných kamenistých</t>
  </si>
  <si>
    <t xml:space="preserve">17120-1202   </t>
  </si>
  <si>
    <t>Uloženie sypaniny na skládky nad 100 do 1 000 m3</t>
  </si>
  <si>
    <t>232</t>
  </si>
  <si>
    <t xml:space="preserve">17120-6111   </t>
  </si>
  <si>
    <t>Uloženie zeminy do násypu s urovnaním</t>
  </si>
  <si>
    <t xml:space="preserve">17410-1002   </t>
  </si>
  <si>
    <t>Zásyp zhutnený jám, šachiet, rýh, zárezov alebo okolo objektov nad 100 do 1000m3</t>
  </si>
  <si>
    <t xml:space="preserve">17510-1101   </t>
  </si>
  <si>
    <t>Obsyp potrubia bez prehodenia sypaniny</t>
  </si>
  <si>
    <t xml:space="preserve">583 311610   </t>
  </si>
  <si>
    <t>Kamenivo ťažené drobné 0-4 B1</t>
  </si>
  <si>
    <t xml:space="preserve">18040-2111   </t>
  </si>
  <si>
    <t>Založenie parkového trávnika výsevom v rovine</t>
  </si>
  <si>
    <t xml:space="preserve">005 724300   </t>
  </si>
  <si>
    <t>Zmes trávna parková okrasná tieňová</t>
  </si>
  <si>
    <t>kg</t>
  </si>
  <si>
    <t xml:space="preserve">18130-1102   </t>
  </si>
  <si>
    <t>Rozprestretie ornice, sklon do 1:5 do 500 m2 hr. do 15 cm</t>
  </si>
  <si>
    <t xml:space="preserve">1 - ZEMNE PRÁCE  spolu: </t>
  </si>
  <si>
    <t>2 - ZÁKLADY</t>
  </si>
  <si>
    <t xml:space="preserve">21275-2120   </t>
  </si>
  <si>
    <t>Trativody z flexodrenážnych rúr DN 65 so štrkopieskovým lôžkom a obsypom</t>
  </si>
  <si>
    <t xml:space="preserve">2 - ZÁKLADY  spolu: </t>
  </si>
  <si>
    <t>4 - VODOROVNÉ KONŠTRUKCIE</t>
  </si>
  <si>
    <t xml:space="preserve">45157-3111   </t>
  </si>
  <si>
    <t>Lôžko pod potrubie, stoky v otvorenom výkope z piesku a štrkopiesku</t>
  </si>
  <si>
    <t xml:space="preserve">4 - VODOROVNÉ KONŠTRUKCIE  spolu: </t>
  </si>
  <si>
    <t>5 - KOMUNIKÁCIE</t>
  </si>
  <si>
    <t xml:space="preserve">56475-2111   </t>
  </si>
  <si>
    <t>Podklad z kameniva hrub. drv. 32-63 mm s výpl. kamenivom hr. 150 mm</t>
  </si>
  <si>
    <t xml:space="preserve">56476-2111   </t>
  </si>
  <si>
    <t>Podklad z kameniva hrub. drv. 32-63 mm s výpl. kamenivom hr. 200 mm</t>
  </si>
  <si>
    <t xml:space="preserve">56714-1221   </t>
  </si>
  <si>
    <t>Podklad z prostého betónu tr. C 16/20 hr. 210 mm</t>
  </si>
  <si>
    <t xml:space="preserve">57814-2112   </t>
  </si>
  <si>
    <t>Liaty asfalt z kameniva strednozrnný alebo hrubozrnný š. do 3 m, hr. 45 mm</t>
  </si>
  <si>
    <t xml:space="preserve">57890-1113   </t>
  </si>
  <si>
    <t>Zdsňovací posyp liateho asfaltu z kameniva obaleného asfaltom 8 kg/m2</t>
  </si>
  <si>
    <t xml:space="preserve">58412-1111   </t>
  </si>
  <si>
    <t>Osadenie cest. panelov zo železobetónu do lôžka z kameniva hr. do 40 mm</t>
  </si>
  <si>
    <t xml:space="preserve">59621-1230   </t>
  </si>
  <si>
    <t>Kladenie zámkovej dlažby pre chodcov hr. 80 mm sk. C do 50 m2</t>
  </si>
  <si>
    <t xml:space="preserve">5 - KOMUNIKÁCIE  spolu: </t>
  </si>
  <si>
    <t>8 - RÚROVÉ VEDENIA</t>
  </si>
  <si>
    <t xml:space="preserve">85724-2121   </t>
  </si>
  <si>
    <t>Montáž tvaroviek liatinových 1-osových na potrubí prírubovom v otvorenom výkope DN 80</t>
  </si>
  <si>
    <t xml:space="preserve">552 521140   </t>
  </si>
  <si>
    <t>Rúra liatinová tlaková prírubová DN 80 dĺžka 200</t>
  </si>
  <si>
    <t xml:space="preserve">552 521160   </t>
  </si>
  <si>
    <t>Rúra liatinová tlaková prírubová DN 80 dĺžka 300</t>
  </si>
  <si>
    <t xml:space="preserve">552 521260   </t>
  </si>
  <si>
    <t>Rúra liatinová tlaková prírubová DN 80 dĺžka 800</t>
  </si>
  <si>
    <t xml:space="preserve">552 557501   </t>
  </si>
  <si>
    <t>Koleno prírubové s pätkou DN 80 tvárna liatina</t>
  </si>
  <si>
    <t xml:space="preserve">85731-1121   </t>
  </si>
  <si>
    <t>Montáž tvaroviek liatinových 1-osových na potrubí hrdlovom v otvorenom výkope DN 125</t>
  </si>
  <si>
    <t xml:space="preserve">552 502060   </t>
  </si>
  <si>
    <t>Priruba S2000, d125</t>
  </si>
  <si>
    <t xml:space="preserve">85731-2121   </t>
  </si>
  <si>
    <t>Montáž tvaroviek liatinových 1-osových na potrubí prírubovom v otvorenom výkope DN 125</t>
  </si>
  <si>
    <t xml:space="preserve">552 501760   </t>
  </si>
  <si>
    <t>LN 125 SDR 17 kit ( LN +PP + tesnenie)</t>
  </si>
  <si>
    <t xml:space="preserve">552 558160   </t>
  </si>
  <si>
    <t>Príruba zaslepovacia DN 125, PN 16</t>
  </si>
  <si>
    <t xml:space="preserve">85731-4121   </t>
  </si>
  <si>
    <t>Montáž tvaroviek liatinových odbočných na potrubí prírubovom v otvorenom výkope DN 125</t>
  </si>
  <si>
    <t xml:space="preserve">286 3A4302   </t>
  </si>
  <si>
    <t>T - kus prírubový MMA, d/DN 125/80</t>
  </si>
  <si>
    <t xml:space="preserve">87126-2211   </t>
  </si>
  <si>
    <t>Montáž kanal. potrubia z rúr HDPE zvár. elektrotv. elektrof. SDR17/PN10 D 125x7,4</t>
  </si>
  <si>
    <t xml:space="preserve">286 138132   </t>
  </si>
  <si>
    <t>Rúrka PVC tlaková stredne ťažká PE/HDPE d 125x 7,1 kanalizacia</t>
  </si>
  <si>
    <t xml:space="preserve">87725-1121   </t>
  </si>
  <si>
    <t>Montáž elektrotvaroviek na potrubí PE v otvorenom výkope, zvárané DN 125</t>
  </si>
  <si>
    <t xml:space="preserve">286 3A0310   </t>
  </si>
  <si>
    <t>Objímka so zarážkou MB - 612 689 d 125</t>
  </si>
  <si>
    <t xml:space="preserve">87726-3111   </t>
  </si>
  <si>
    <t>Montáž tvarovky, kolena 30° PE100 SDR11/PN16 Elofit ECEM D 125</t>
  </si>
  <si>
    <t xml:space="preserve">87726-3211   </t>
  </si>
  <si>
    <t>Montáž tvarovky, kolena 45° PE100 SDR11/PN16 Elofit ECEM D 125</t>
  </si>
  <si>
    <t xml:space="preserve">286 3A0602   </t>
  </si>
  <si>
    <t>Koleno elektrotvarovkové WS 11° 616 140 d 125</t>
  </si>
  <si>
    <t xml:space="preserve">286 3A0623   </t>
  </si>
  <si>
    <t>Koleno elektrotvarovkové W 30° 615 274 d 125</t>
  </si>
  <si>
    <t xml:space="preserve">286 3A0708   </t>
  </si>
  <si>
    <t>Koleno elektrotvarovkové W 45° 612 106 d 125</t>
  </si>
  <si>
    <t xml:space="preserve">89124-1111   </t>
  </si>
  <si>
    <t>Montáž vodovodných posúvačov v otvorenom výkope alebo šachte so zemnou súpravou DN 80</t>
  </si>
  <si>
    <t xml:space="preserve">422 237060   </t>
  </si>
  <si>
    <t>Posúvač S15-111-610 PN10 DN 80 tesniaca plocha nerez</t>
  </si>
  <si>
    <t xml:space="preserve">422 912900   </t>
  </si>
  <si>
    <t>Zemná súprava pre posúvač, teleskopická DN 65-80, 0,7-1,2m</t>
  </si>
  <si>
    <t xml:space="preserve">89124-7111   </t>
  </si>
  <si>
    <t>Montáž hydrantov podzemných DN 80</t>
  </si>
  <si>
    <t xml:space="preserve">422 736020   </t>
  </si>
  <si>
    <t>Hydrant podzemný DN 80 PN16 DIN</t>
  </si>
  <si>
    <t xml:space="preserve">89227-1111   </t>
  </si>
  <si>
    <t>Tlaková skúška vodovodného potrubia DN 100 alebo 125</t>
  </si>
  <si>
    <t xml:space="preserve">89227-3111   </t>
  </si>
  <si>
    <t>Preplachovanie a dezinfekcia vodovodného potrubia DN 80-125</t>
  </si>
  <si>
    <t xml:space="preserve">89237-2111   </t>
  </si>
  <si>
    <t>Zabezpečenie koncov vodovodného potrubia DN do 300</t>
  </si>
  <si>
    <t xml:space="preserve">89940-1112   </t>
  </si>
  <si>
    <t>Osadenie poklopov liatinových posúvačových</t>
  </si>
  <si>
    <t xml:space="preserve">422 913520   </t>
  </si>
  <si>
    <t>Príklop Y4504-posúvačový</t>
  </si>
  <si>
    <t xml:space="preserve">89940-1113   </t>
  </si>
  <si>
    <t>Osadenie poklopov liatinových hydrantových</t>
  </si>
  <si>
    <t xml:space="preserve">422 914520   </t>
  </si>
  <si>
    <t>Príklop Y4522-hydrantový</t>
  </si>
  <si>
    <t xml:space="preserve">89962-3141   </t>
  </si>
  <si>
    <t>Obetónovanie potrubia betónom tr. C 12/15 v otvorenom výkope</t>
  </si>
  <si>
    <t xml:space="preserve">89964-3111   </t>
  </si>
  <si>
    <t>Debnenie pre obetónovanie potrubia v otvorenom výkope</t>
  </si>
  <si>
    <t xml:space="preserve">89973-1101   </t>
  </si>
  <si>
    <t>Uloženie výstražná PVC fólia-biela vodovod hr.0,3mm, š.200 mm na obsyp</t>
  </si>
  <si>
    <t xml:space="preserve">283 230331   </t>
  </si>
  <si>
    <t>Výstražná PVC-P fólia hr.0,30mm,š.25cm bez potlače biela-vodovody</t>
  </si>
  <si>
    <t xml:space="preserve">89992-1112   </t>
  </si>
  <si>
    <t>Osadenie objímok plastových na potrubí DN 150</t>
  </si>
  <si>
    <t>000</t>
  </si>
  <si>
    <t xml:space="preserve">89999-9999   </t>
  </si>
  <si>
    <t>Ostatné konštrukcie - doplnkove práce rúrov.vedenia</t>
  </si>
  <si>
    <t xml:space="preserve">8 - RÚROVÉ VEDENIA  spolu: </t>
  </si>
  <si>
    <t>9 - OSTATNÉ KONŠTRUKCIE A PRÁCE</t>
  </si>
  <si>
    <t xml:space="preserve">91400-1111   </t>
  </si>
  <si>
    <t>Osadenie zvislých cestných dopravných značiek na stĺpiky, konzoly alebo objekty</t>
  </si>
  <si>
    <t xml:space="preserve">91656-1111   </t>
  </si>
  <si>
    <t>Osadenie záhon. obrubníka betón. do lôžka z betónu tr. C 12/15 s bočnou oporou</t>
  </si>
  <si>
    <t xml:space="preserve">91810-1111   </t>
  </si>
  <si>
    <t>Lôžko pod obrubníky, krajníky, obruby z betónu tr. C 12/15</t>
  </si>
  <si>
    <t xml:space="preserve">91972-5112   </t>
  </si>
  <si>
    <t>Vložka pod liaty asfalt z asfaltového pásu bez krycej vrstvy</t>
  </si>
  <si>
    <t xml:space="preserve">91973-5111   </t>
  </si>
  <si>
    <t>Rezanie stávajúceho živičného krytu alebo podkladu hr. do 50 mm</t>
  </si>
  <si>
    <t xml:space="preserve">91973-5123   </t>
  </si>
  <si>
    <t>Rezanie stávajúceho betónového krytu alebo podkladu hr. 100-150 mm</t>
  </si>
  <si>
    <t xml:space="preserve">91973-5124   </t>
  </si>
  <si>
    <t>Rezanie stávajúceho betónového krytu alebo podkladu hr. 150-200 mm</t>
  </si>
  <si>
    <t xml:space="preserve">96600-6132   </t>
  </si>
  <si>
    <t>Odstránenie dopravných značiek so stĺpikmi s betónovými pätkami</t>
  </si>
  <si>
    <t xml:space="preserve">97902-4441   </t>
  </si>
  <si>
    <t>Očistenie vybúraných obrubníkov a krajníkov</t>
  </si>
  <si>
    <t xml:space="preserve">97907-1121   </t>
  </si>
  <si>
    <t>Očistenie vybúr. kociek drobných s pôvodným vyplnením škár kamenivom</t>
  </si>
  <si>
    <t xml:space="preserve">97908-2213   </t>
  </si>
  <si>
    <t>Vodorovná doprava sute po suchu do 1 km</t>
  </si>
  <si>
    <t>t</t>
  </si>
  <si>
    <t xml:space="preserve">97908-2219   </t>
  </si>
  <si>
    <t>Príplatok za každý ďalší 1 km sute</t>
  </si>
  <si>
    <t xml:space="preserve">97908-7212   </t>
  </si>
  <si>
    <t>Nakladanie sute na dopravný prostriedok</t>
  </si>
  <si>
    <t xml:space="preserve">97909-4441   </t>
  </si>
  <si>
    <t>Očistenie vybúraných cestných panelov s pôvodným vyplnením škár kamenivom</t>
  </si>
  <si>
    <t xml:space="preserve">99827-6101   </t>
  </si>
  <si>
    <t>Presun hmôt pre potrubie z rúr plastových alebo sklolaminátových v otvorenom výkope</t>
  </si>
  <si>
    <t xml:space="preserve">9 - OSTATNÉ KONŠTRUKCIE A PRÁCE  spolu: </t>
  </si>
  <si>
    <t xml:space="preserve">PRÁCE A DODÁVKY HSV  spolu: </t>
  </si>
  <si>
    <t>PRÁCE A DODÁVKY M</t>
  </si>
  <si>
    <t>272 - Vedenia rúrové vonkajšie - plynovody</t>
  </si>
  <si>
    <t xml:space="preserve">80234-0125   </t>
  </si>
  <si>
    <t>Nasunutie potrubnej sekcie 125 do chráničky</t>
  </si>
  <si>
    <t xml:space="preserve">80322-1010   </t>
  </si>
  <si>
    <t>Vyhľadávací vodič na potrubí z PE D do 150</t>
  </si>
  <si>
    <t xml:space="preserve">80322-2000   </t>
  </si>
  <si>
    <t>Montáž vývodu signalizačného vodiča</t>
  </si>
  <si>
    <t xml:space="preserve">80322-4000   </t>
  </si>
  <si>
    <t>Montáž orientačného stĺpika</t>
  </si>
  <si>
    <t xml:space="preserve">404 6B0011   </t>
  </si>
  <si>
    <t>Stĺpik orientačný s betónovou pätkou</t>
  </si>
  <si>
    <t xml:space="preserve">272 - Vedenia rúrové vonkajšie - plynovody  spolu: </t>
  </si>
  <si>
    <t xml:space="preserve">PRÁCE A DODÁVKY M  spolu: </t>
  </si>
  <si>
    <t>Za rozpočet celkom</t>
  </si>
  <si>
    <t>Stavba : Sobotište - splašková kanalizácia I. etapa</t>
  </si>
  <si>
    <t>Obec Sobotište</t>
  </si>
  <si>
    <t xml:space="preserve">Prehľad rozpočtových nákladov v EUR  </t>
  </si>
  <si>
    <t>Dátum: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</si>
</sst>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0" formatCode="_-* #,##0\ &quot;Sk&quot;_-;\-* #,##0\ &quot;Sk&quot;_-;_-* &quot;-&quot;\ &quot;Sk&quot;_-;_-@_-"/>
    <numFmt numFmtId="182" formatCode="#,##0.000"/>
    <numFmt numFmtId="184" formatCode="#,##0&quot; &quot;"/>
    <numFmt numFmtId="189" formatCode="#,##0&quot; Sk&quot;;[Red]&quot;-&quot;#,##0&quot; Sk&quot;"/>
  </numFmts>
  <fonts count="18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sz val="18"/>
      <color theme="3"/>
      <name val="Calibri Light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89" fontId="6" fillId="0" borderId="1"/>
    <xf numFmtId="0" fontId="6" fillId="0" borderId="1" applyFont="0" applyFill="0"/>
    <xf numFmtId="170" fontId="5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2" applyNumberFormat="0" applyFill="0" applyAlignment="0" applyProtection="0"/>
    <xf numFmtId="0" fontId="5" fillId="0" borderId="0"/>
    <xf numFmtId="0" fontId="10" fillId="0" borderId="0" applyNumberForma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3" applyBorder="0">
      <alignment vertical="center"/>
    </xf>
    <xf numFmtId="0" fontId="11" fillId="0" borderId="0" applyNumberFormat="0" applyFill="0" applyBorder="0" applyAlignment="0" applyProtection="0"/>
    <xf numFmtId="0" fontId="6" fillId="0" borderId="3">
      <alignment vertical="center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2" applyNumberFormat="0" applyFill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</cellStyleXfs>
  <cellXfs count="118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2" fillId="0" borderId="0" xfId="0" applyFont="1" applyProtection="1"/>
    <xf numFmtId="182" fontId="1" fillId="0" borderId="0" xfId="0" applyNumberFormat="1" applyFont="1" applyProtection="1"/>
    <xf numFmtId="4" fontId="1" fillId="0" borderId="0" xfId="0" applyNumberFormat="1" applyFont="1" applyProtection="1"/>
    <xf numFmtId="0" fontId="3" fillId="0" borderId="0" xfId="0" applyFont="1" applyProtection="1"/>
    <xf numFmtId="0" fontId="1" fillId="0" borderId="4" xfId="29" applyFont="1" applyBorder="1" applyAlignment="1">
      <alignment horizontal="left" vertical="center"/>
    </xf>
    <xf numFmtId="0" fontId="1" fillId="0" borderId="5" xfId="29" applyFont="1" applyBorder="1" applyAlignment="1">
      <alignment horizontal="left" vertical="center"/>
    </xf>
    <xf numFmtId="0" fontId="1" fillId="0" borderId="5" xfId="29" applyFont="1" applyBorder="1" applyAlignment="1">
      <alignment horizontal="right" vertical="center"/>
    </xf>
    <xf numFmtId="0" fontId="1" fillId="0" borderId="6" xfId="29" applyFont="1" applyBorder="1" applyAlignment="1">
      <alignment horizontal="left" vertical="center"/>
    </xf>
    <xf numFmtId="0" fontId="1" fillId="0" borderId="7" xfId="29" applyFont="1" applyBorder="1" applyAlignment="1">
      <alignment horizontal="left" vertical="center"/>
    </xf>
    <xf numFmtId="0" fontId="1" fillId="0" borderId="8" xfId="29" applyFont="1" applyBorder="1" applyAlignment="1">
      <alignment horizontal="left" vertical="center"/>
    </xf>
    <xf numFmtId="0" fontId="1" fillId="0" borderId="8" xfId="29" applyFont="1" applyBorder="1" applyAlignment="1">
      <alignment horizontal="right" vertical="center"/>
    </xf>
    <xf numFmtId="0" fontId="1" fillId="0" borderId="9" xfId="29" applyFont="1" applyBorder="1" applyAlignment="1">
      <alignment horizontal="left" vertical="center"/>
    </xf>
    <xf numFmtId="0" fontId="1" fillId="0" borderId="10" xfId="29" applyFont="1" applyBorder="1" applyAlignment="1">
      <alignment horizontal="left" vertical="center"/>
    </xf>
    <xf numFmtId="0" fontId="1" fillId="0" borderId="11" xfId="29" applyFont="1" applyBorder="1" applyAlignment="1">
      <alignment horizontal="left" vertical="center"/>
    </xf>
    <xf numFmtId="0" fontId="1" fillId="0" borderId="11" xfId="29" applyFont="1" applyBorder="1" applyAlignment="1">
      <alignment horizontal="right" vertical="center"/>
    </xf>
    <xf numFmtId="0" fontId="1" fillId="0" borderId="12" xfId="29" applyFont="1" applyBorder="1" applyAlignment="1">
      <alignment horizontal="left" vertical="center"/>
    </xf>
    <xf numFmtId="0" fontId="1" fillId="0" borderId="13" xfId="29" applyFont="1" applyBorder="1" applyAlignment="1">
      <alignment horizontal="left" vertical="center"/>
    </xf>
    <xf numFmtId="0" fontId="1" fillId="0" borderId="14" xfId="29" applyFont="1" applyBorder="1" applyAlignment="1">
      <alignment horizontal="right" vertical="center"/>
    </xf>
    <xf numFmtId="0" fontId="1" fillId="0" borderId="14" xfId="29" applyFont="1" applyBorder="1" applyAlignment="1">
      <alignment horizontal="left" vertical="center"/>
    </xf>
    <xf numFmtId="0" fontId="1" fillId="0" borderId="15" xfId="29" applyFont="1" applyBorder="1" applyAlignment="1">
      <alignment horizontal="left" vertical="center"/>
    </xf>
    <xf numFmtId="0" fontId="1" fillId="0" borderId="16" xfId="29" applyFont="1" applyBorder="1" applyAlignment="1">
      <alignment horizontal="right" vertical="center"/>
    </xf>
    <xf numFmtId="0" fontId="1" fillId="0" borderId="16" xfId="29" applyFont="1" applyBorder="1" applyAlignment="1">
      <alignment horizontal="left" vertical="center"/>
    </xf>
    <xf numFmtId="0" fontId="1" fillId="0" borderId="17" xfId="29" applyFont="1" applyBorder="1" applyAlignment="1">
      <alignment horizontal="left" vertical="center"/>
    </xf>
    <xf numFmtId="0" fontId="1" fillId="0" borderId="18" xfId="29" applyFont="1" applyBorder="1" applyAlignment="1">
      <alignment horizontal="left" vertical="center"/>
    </xf>
    <xf numFmtId="0" fontId="1" fillId="0" borderId="19" xfId="29" applyFont="1" applyBorder="1" applyAlignment="1">
      <alignment horizontal="left" vertical="center"/>
    </xf>
    <xf numFmtId="0" fontId="1" fillId="0" borderId="20" xfId="29" applyFont="1" applyBorder="1" applyAlignment="1">
      <alignment horizontal="left" vertical="center"/>
    </xf>
    <xf numFmtId="0" fontId="1" fillId="0" borderId="21" xfId="29" applyFont="1" applyBorder="1" applyAlignment="1">
      <alignment horizontal="left" vertical="center"/>
    </xf>
    <xf numFmtId="0" fontId="1" fillId="0" borderId="22" xfId="29" applyFont="1" applyBorder="1" applyAlignment="1">
      <alignment horizontal="left" vertical="center"/>
    </xf>
    <xf numFmtId="0" fontId="1" fillId="0" borderId="22" xfId="29" applyFont="1" applyBorder="1" applyAlignment="1">
      <alignment horizontal="center" vertical="center"/>
    </xf>
    <xf numFmtId="0" fontId="1" fillId="0" borderId="23" xfId="29" applyFont="1" applyBorder="1" applyAlignment="1">
      <alignment horizontal="center" vertical="center"/>
    </xf>
    <xf numFmtId="0" fontId="1" fillId="0" borderId="24" xfId="29" applyFont="1" applyBorder="1" applyAlignment="1">
      <alignment horizontal="center" vertical="center"/>
    </xf>
    <xf numFmtId="0" fontId="1" fillId="0" borderId="25" xfId="29" applyFont="1" applyBorder="1" applyAlignment="1">
      <alignment horizontal="center" vertical="center"/>
    </xf>
    <xf numFmtId="0" fontId="1" fillId="0" borderId="26" xfId="29" applyFont="1" applyBorder="1" applyAlignment="1">
      <alignment horizontal="center" vertical="center"/>
    </xf>
    <xf numFmtId="0" fontId="1" fillId="0" borderId="27" xfId="29" applyFont="1" applyBorder="1" applyAlignment="1">
      <alignment horizontal="center" vertical="center"/>
    </xf>
    <xf numFmtId="0" fontId="1" fillId="0" borderId="28" xfId="29" applyFont="1" applyBorder="1" applyAlignment="1">
      <alignment horizontal="left" vertical="center"/>
    </xf>
    <xf numFmtId="0" fontId="1" fillId="0" borderId="29" xfId="29" applyFont="1" applyBorder="1" applyAlignment="1">
      <alignment horizontal="left" vertical="center"/>
    </xf>
    <xf numFmtId="0" fontId="1" fillId="0" borderId="30" xfId="29" applyFont="1" applyBorder="1" applyAlignment="1">
      <alignment horizontal="center" vertical="center"/>
    </xf>
    <xf numFmtId="0" fontId="1" fillId="0" borderId="3" xfId="29" applyFont="1" applyBorder="1" applyAlignment="1">
      <alignment horizontal="left" vertical="center"/>
    </xf>
    <xf numFmtId="0" fontId="1" fillId="0" borderId="31" xfId="29" applyFont="1" applyBorder="1" applyAlignment="1">
      <alignment horizontal="left" vertical="center"/>
    </xf>
    <xf numFmtId="0" fontId="1" fillId="0" borderId="32" xfId="29" applyFont="1" applyBorder="1" applyAlignment="1">
      <alignment horizontal="center" vertical="center"/>
    </xf>
    <xf numFmtId="0" fontId="1" fillId="0" borderId="33" xfId="29" applyFont="1" applyBorder="1" applyAlignment="1">
      <alignment horizontal="left" vertical="center"/>
    </xf>
    <xf numFmtId="0" fontId="1" fillId="0" borderId="34" xfId="29" applyFont="1" applyBorder="1" applyAlignment="1">
      <alignment horizontal="center" vertical="center"/>
    </xf>
    <xf numFmtId="0" fontId="1" fillId="0" borderId="35" xfId="29" applyFont="1" applyBorder="1" applyAlignment="1">
      <alignment horizontal="left" vertical="center"/>
    </xf>
    <xf numFmtId="10" fontId="1" fillId="0" borderId="35" xfId="29" applyNumberFormat="1" applyFont="1" applyBorder="1" applyAlignment="1">
      <alignment horizontal="right" vertical="center"/>
    </xf>
    <xf numFmtId="0" fontId="1" fillId="0" borderId="36" xfId="29" applyFont="1" applyBorder="1" applyAlignment="1">
      <alignment horizontal="left" vertical="center"/>
    </xf>
    <xf numFmtId="0" fontId="1" fillId="0" borderId="34" xfId="29" applyFont="1" applyBorder="1" applyAlignment="1">
      <alignment horizontal="right" vertical="center"/>
    </xf>
    <xf numFmtId="0" fontId="1" fillId="0" borderId="37" xfId="29" applyFont="1" applyBorder="1" applyAlignment="1">
      <alignment horizontal="center" vertical="center"/>
    </xf>
    <xf numFmtId="0" fontId="1" fillId="0" borderId="38" xfId="29" applyFont="1" applyBorder="1" applyAlignment="1">
      <alignment horizontal="left" vertical="center"/>
    </xf>
    <xf numFmtId="0" fontId="1" fillId="0" borderId="38" xfId="29" applyFont="1" applyBorder="1" applyAlignment="1">
      <alignment horizontal="right" vertical="center"/>
    </xf>
    <xf numFmtId="0" fontId="1" fillId="0" borderId="39" xfId="29" applyFont="1" applyBorder="1" applyAlignment="1">
      <alignment horizontal="right" vertical="center"/>
    </xf>
    <xf numFmtId="3" fontId="1" fillId="0" borderId="0" xfId="29" applyNumberFormat="1" applyFont="1" applyBorder="1" applyAlignment="1">
      <alignment horizontal="right" vertical="center"/>
    </xf>
    <xf numFmtId="0" fontId="1" fillId="0" borderId="37" xfId="29" applyFont="1" applyBorder="1" applyAlignment="1">
      <alignment horizontal="left" vertical="center"/>
    </xf>
    <xf numFmtId="0" fontId="1" fillId="0" borderId="0" xfId="29" applyFont="1" applyBorder="1" applyAlignment="1">
      <alignment horizontal="right" vertical="center"/>
    </xf>
    <xf numFmtId="0" fontId="1" fillId="0" borderId="0" xfId="29" applyFont="1" applyBorder="1" applyAlignment="1">
      <alignment horizontal="left" vertical="center"/>
    </xf>
    <xf numFmtId="0" fontId="1" fillId="0" borderId="40" xfId="29" applyFont="1" applyBorder="1" applyAlignment="1">
      <alignment horizontal="right" vertical="center"/>
    </xf>
    <xf numFmtId="0" fontId="1" fillId="0" borderId="41" xfId="29" applyFont="1" applyBorder="1" applyAlignment="1">
      <alignment horizontal="right" vertical="center"/>
    </xf>
    <xf numFmtId="3" fontId="1" fillId="0" borderId="40" xfId="29" applyNumberFormat="1" applyFont="1" applyBorder="1" applyAlignment="1">
      <alignment horizontal="right" vertical="center"/>
    </xf>
    <xf numFmtId="3" fontId="1" fillId="0" borderId="42" xfId="29" applyNumberFormat="1" applyFont="1" applyBorder="1" applyAlignment="1">
      <alignment horizontal="right" vertical="center"/>
    </xf>
    <xf numFmtId="0" fontId="1" fillId="0" borderId="43" xfId="29" applyFont="1" applyBorder="1" applyAlignment="1">
      <alignment horizontal="left" vertical="center"/>
    </xf>
    <xf numFmtId="0" fontId="1" fillId="0" borderId="38" xfId="29" applyFont="1" applyBorder="1" applyAlignment="1">
      <alignment horizontal="center" vertical="center"/>
    </xf>
    <xf numFmtId="0" fontId="1" fillId="0" borderId="44" xfId="29" applyFont="1" applyBorder="1" applyAlignment="1">
      <alignment horizontal="center" vertical="center"/>
    </xf>
    <xf numFmtId="0" fontId="1" fillId="0" borderId="45" xfId="29" applyFont="1" applyBorder="1" applyAlignment="1">
      <alignment horizontal="left" vertical="center"/>
    </xf>
    <xf numFmtId="0" fontId="1" fillId="0" borderId="0" xfId="29" applyFont="1"/>
    <xf numFmtId="0" fontId="1" fillId="0" borderId="0" xfId="29" applyFont="1" applyAlignment="1">
      <alignment horizontal="left" vertical="center"/>
    </xf>
    <xf numFmtId="0" fontId="1" fillId="0" borderId="24" xfId="29" applyFont="1" applyBorder="1" applyAlignment="1">
      <alignment horizontal="left" vertical="center"/>
    </xf>
    <xf numFmtId="0" fontId="3" fillId="0" borderId="46" xfId="29" applyFont="1" applyBorder="1" applyAlignment="1">
      <alignment horizontal="center" vertical="center"/>
    </xf>
    <xf numFmtId="0" fontId="3" fillId="0" borderId="47" xfId="29" applyFont="1" applyBorder="1" applyAlignment="1">
      <alignment horizontal="center" vertical="center"/>
    </xf>
    <xf numFmtId="0" fontId="1" fillId="0" borderId="48" xfId="29" applyFont="1" applyBorder="1" applyAlignment="1">
      <alignment horizontal="left" vertical="center"/>
    </xf>
    <xf numFmtId="184" fontId="1" fillId="0" borderId="49" xfId="29" applyNumberFormat="1" applyFont="1" applyBorder="1" applyAlignment="1">
      <alignment horizontal="right" vertical="center"/>
    </xf>
    <xf numFmtId="0" fontId="1" fillId="0" borderId="36" xfId="29" applyFont="1" applyBorder="1" applyAlignment="1">
      <alignment horizontal="right" vertical="center"/>
    </xf>
    <xf numFmtId="0" fontId="1" fillId="0" borderId="50" xfId="29" applyNumberFormat="1" applyFont="1" applyBorder="1" applyAlignment="1">
      <alignment horizontal="left" vertical="center"/>
    </xf>
    <xf numFmtId="10" fontId="1" fillId="0" borderId="8" xfId="29" applyNumberFormat="1" applyFont="1" applyBorder="1" applyAlignment="1">
      <alignment horizontal="right" vertical="center"/>
    </xf>
    <xf numFmtId="10" fontId="1" fillId="0" borderId="51" xfId="29" applyNumberFormat="1" applyFont="1" applyBorder="1" applyAlignment="1">
      <alignment horizontal="right" vertical="center"/>
    </xf>
    <xf numFmtId="0" fontId="1" fillId="0" borderId="4" xfId="29" applyFont="1" applyBorder="1" applyAlignment="1">
      <alignment horizontal="right" vertical="center"/>
    </xf>
    <xf numFmtId="0" fontId="1" fillId="0" borderId="15" xfId="29" applyFont="1" applyBorder="1" applyAlignment="1">
      <alignment horizontal="right" vertical="center"/>
    </xf>
    <xf numFmtId="0" fontId="1" fillId="0" borderId="18" xfId="29" applyFont="1" applyBorder="1" applyAlignment="1">
      <alignment horizontal="right" vertical="center"/>
    </xf>
    <xf numFmtId="0" fontId="1" fillId="0" borderId="19" xfId="29" applyFont="1" applyBorder="1" applyAlignment="1">
      <alignment horizontal="right" vertical="center"/>
    </xf>
    <xf numFmtId="0" fontId="2" fillId="0" borderId="0" xfId="28" applyFont="1" applyAlignment="1">
      <alignment horizontal="left" vertical="center"/>
    </xf>
    <xf numFmtId="3" fontId="1" fillId="0" borderId="52" xfId="29" applyNumberFormat="1" applyFont="1" applyBorder="1" applyAlignment="1">
      <alignment horizontal="right" vertical="center"/>
    </xf>
    <xf numFmtId="3" fontId="1" fillId="0" borderId="41" xfId="29" applyNumberFormat="1" applyFont="1" applyBorder="1" applyAlignment="1">
      <alignment horizontal="right" vertical="center"/>
    </xf>
    <xf numFmtId="3" fontId="1" fillId="0" borderId="53" xfId="29" applyNumberFormat="1" applyFont="1" applyBorder="1" applyAlignment="1">
      <alignment horizontal="right" vertical="center"/>
    </xf>
    <xf numFmtId="3" fontId="1" fillId="0" borderId="6" xfId="29" applyNumberFormat="1" applyFont="1" applyBorder="1" applyAlignment="1">
      <alignment horizontal="right" vertical="center"/>
    </xf>
    <xf numFmtId="3" fontId="1" fillId="0" borderId="17" xfId="29" applyNumberFormat="1" applyFont="1" applyBorder="1" applyAlignment="1">
      <alignment horizontal="right" vertical="center"/>
    </xf>
    <xf numFmtId="3" fontId="1" fillId="0" borderId="20" xfId="29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82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0" fontId="12" fillId="0" borderId="0" xfId="28" applyFont="1"/>
    <xf numFmtId="0" fontId="13" fillId="0" borderId="0" xfId="28" applyFont="1"/>
    <xf numFmtId="49" fontId="13" fillId="0" borderId="0" xfId="28" applyNumberFormat="1" applyFont="1"/>
    <xf numFmtId="0" fontId="1" fillId="0" borderId="54" xfId="0" applyFont="1" applyBorder="1" applyAlignment="1" applyProtection="1">
      <alignment horizontal="center"/>
    </xf>
    <xf numFmtId="0" fontId="1" fillId="0" borderId="55" xfId="0" applyFont="1" applyBorder="1" applyAlignment="1" applyProtection="1">
      <alignment horizontal="center"/>
    </xf>
    <xf numFmtId="0" fontId="1" fillId="0" borderId="55" xfId="0" applyFont="1" applyBorder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left" vertical="top" wrapText="1"/>
    </xf>
    <xf numFmtId="4" fontId="1" fillId="0" borderId="28" xfId="29" applyNumberFormat="1" applyFont="1" applyBorder="1" applyAlignment="1">
      <alignment horizontal="right" vertical="center"/>
    </xf>
    <xf numFmtId="4" fontId="1" fillId="0" borderId="56" xfId="29" applyNumberFormat="1" applyFont="1" applyBorder="1" applyAlignment="1">
      <alignment horizontal="right" vertical="center"/>
    </xf>
    <xf numFmtId="4" fontId="1" fillId="0" borderId="3" xfId="29" applyNumberFormat="1" applyFont="1" applyBorder="1" applyAlignment="1">
      <alignment horizontal="right" vertical="center"/>
    </xf>
    <xf numFmtId="4" fontId="1" fillId="0" borderId="57" xfId="29" applyNumberFormat="1" applyFont="1" applyBorder="1" applyAlignment="1">
      <alignment horizontal="right" vertical="center"/>
    </xf>
    <xf numFmtId="4" fontId="1" fillId="0" borderId="58" xfId="29" applyNumberFormat="1" applyFont="1" applyBorder="1" applyAlignment="1">
      <alignment horizontal="right" vertical="center"/>
    </xf>
    <xf numFmtId="4" fontId="1" fillId="0" borderId="33" xfId="29" applyNumberFormat="1" applyFont="1" applyBorder="1" applyAlignment="1">
      <alignment horizontal="right" vertical="center"/>
    </xf>
    <xf numFmtId="4" fontId="1" fillId="0" borderId="36" xfId="29" applyNumberFormat="1" applyFont="1" applyBorder="1" applyAlignment="1">
      <alignment horizontal="right" vertical="center"/>
    </xf>
    <xf numFmtId="4" fontId="1" fillId="0" borderId="59" xfId="29" applyNumberFormat="1" applyFont="1" applyBorder="1" applyAlignment="1">
      <alignment horizontal="right" vertical="center"/>
    </xf>
    <xf numFmtId="4" fontId="1" fillId="0" borderId="35" xfId="29" applyNumberFormat="1" applyFont="1" applyBorder="1" applyAlignment="1">
      <alignment horizontal="right" vertical="center"/>
    </xf>
    <xf numFmtId="49" fontId="3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right" vertical="top" wrapText="1"/>
    </xf>
    <xf numFmtId="4" fontId="3" fillId="0" borderId="0" xfId="0" applyNumberFormat="1" applyFont="1" applyAlignment="1" applyProtection="1">
      <alignment vertical="top"/>
    </xf>
    <xf numFmtId="182" fontId="3" fillId="0" borderId="0" xfId="0" applyNumberFormat="1" applyFont="1" applyAlignment="1" applyProtection="1">
      <alignment vertical="top"/>
    </xf>
    <xf numFmtId="49" fontId="3" fillId="0" borderId="0" xfId="0" applyNumberFormat="1" applyFont="1" applyAlignment="1" applyProtection="1">
      <alignment horizontal="left" vertical="top" wrapText="1"/>
    </xf>
    <xf numFmtId="14" fontId="1" fillId="0" borderId="60" xfId="29" applyNumberFormat="1" applyFont="1" applyBorder="1" applyAlignment="1">
      <alignment horizontal="left" vertical="center"/>
    </xf>
    <xf numFmtId="0" fontId="1" fillId="0" borderId="61" xfId="29" applyFont="1" applyBorder="1" applyAlignment="1">
      <alignment horizontal="left" vertical="center"/>
    </xf>
    <xf numFmtId="0" fontId="1" fillId="0" borderId="50" xfId="29" applyFont="1" applyBorder="1" applyAlignment="1">
      <alignment horizontal="left" vertical="center"/>
    </xf>
  </cellXfs>
  <cellStyles count="54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36" builtinId="30" hidden="1"/>
    <cellStyle name="20 % - zvýraznenie2" xfId="39" builtinId="34" hidden="1"/>
    <cellStyle name="20 % - zvýraznenie3" xfId="42" builtinId="38" hidden="1"/>
    <cellStyle name="20 % - zvýraznenie4" xfId="45" builtinId="42" hidden="1"/>
    <cellStyle name="20 % - zvýraznenie5" xfId="48" builtinId="46" hidden="1"/>
    <cellStyle name="20 % - zvýraznenie6" xfId="51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7" builtinId="31" hidden="1"/>
    <cellStyle name="40 % - zvýraznenie2" xfId="40" builtinId="35" hidden="1"/>
    <cellStyle name="40 % - zvýraznenie3" xfId="43" builtinId="39" hidden="1"/>
    <cellStyle name="40 % - zvýraznenie4" xfId="46" builtinId="43" hidden="1"/>
    <cellStyle name="40 % - zvýraznenie5" xfId="49" builtinId="47" hidden="1"/>
    <cellStyle name="40 % - zvýraznenie6" xfId="52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8" builtinId="32" hidden="1"/>
    <cellStyle name="60 % - zvýraznenie2" xfId="41" builtinId="36" hidden="1"/>
    <cellStyle name="60 % - zvýraznenie3" xfId="44" builtinId="40" hidden="1"/>
    <cellStyle name="60 % - zvýraznenie4" xfId="47" builtinId="44" hidden="1"/>
    <cellStyle name="60 % - zvýraznenie5" xfId="50" builtinId="48" hidden="1"/>
    <cellStyle name="60 % - zvýraznenie6" xfId="53" builtinId="52" hidden="1"/>
    <cellStyle name="Celkem" xfId="24"/>
    <cellStyle name="data" xfId="25"/>
    <cellStyle name="Název" xfId="26"/>
    <cellStyle name="Názov" xfId="33" builtinId="15" hidden="1"/>
    <cellStyle name="Normálna" xfId="0" builtinId="0"/>
    <cellStyle name="normálne_fakturuj99" xfId="27"/>
    <cellStyle name="normálne_KLs" xfId="28"/>
    <cellStyle name="normálne_KLv" xfId="29"/>
    <cellStyle name="Spolu" xfId="35" builtinId="25" hidden="1"/>
    <cellStyle name="TEXT" xfId="30"/>
    <cellStyle name="Text upozornění" xfId="31"/>
    <cellStyle name="Text upozornenia" xfId="34" builtinId="11" hidden="1"/>
    <cellStyle name="TEXT1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548640</xdr:colOff>
      <xdr:row>32</xdr:row>
      <xdr:rowOff>7620</xdr:rowOff>
    </xdr:from>
    <xdr:to>
      <xdr:col>5</xdr:col>
      <xdr:colOff>548640</xdr:colOff>
      <xdr:row>40</xdr:row>
      <xdr:rowOff>289560</xdr:rowOff>
    </xdr:to>
    <xdr:sp macro="" textlink="">
      <xdr:nvSpPr>
        <xdr:cNvPr id="1052" name="Line 1">
          <a:extLst>
            <a:ext uri="{FF2B5EF4-FFF2-40B4-BE49-F238E27FC236}">
              <a16:creationId xmlns:a16="http://schemas.microsoft.com/office/drawing/2014/main" id="{4D9C40C2-767C-43CB-9A65-848E2817A714}"/>
            </a:ext>
          </a:extLst>
        </xdr:cNvPr>
        <xdr:cNvSpPr>
          <a:spLocks noChangeShapeType="1"/>
        </xdr:cNvSpPr>
      </xdr:nvSpPr>
      <xdr:spPr bwMode="auto">
        <a:xfrm>
          <a:off x="3238500" y="7452360"/>
          <a:ext cx="0" cy="20497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3"/>
  <sheetViews>
    <sheetView showGridLines="0" showZeros="0" topLeftCell="A16" zoomScale="130" zoomScaleNormal="130" workbookViewId="0">
      <selection activeCell="J5" sqref="J5"/>
    </sheetView>
  </sheetViews>
  <sheetFormatPr defaultColWidth="9.109375" defaultRowHeight="10.199999999999999"/>
  <cols>
    <col min="1" max="1" width="0.6640625" style="66" customWidth="1"/>
    <col min="2" max="2" width="3.6640625" style="66" customWidth="1"/>
    <col min="3" max="3" width="6.88671875" style="66" customWidth="1"/>
    <col min="4" max="6" width="14" style="66" customWidth="1"/>
    <col min="7" max="7" width="3.88671875" style="66" customWidth="1"/>
    <col min="8" max="8" width="17.6640625" style="66" customWidth="1"/>
    <col min="9" max="9" width="8.6640625" style="66" customWidth="1"/>
    <col min="10" max="10" width="14" style="66" customWidth="1"/>
    <col min="11" max="11" width="2.33203125" style="66" customWidth="1"/>
    <col min="12" max="12" width="6.88671875" style="66" customWidth="1"/>
    <col min="13" max="23" width="9.109375" style="66"/>
    <col min="24" max="25" width="5.6640625" style="66" customWidth="1"/>
    <col min="26" max="26" width="6.5546875" style="66" customWidth="1"/>
    <col min="27" max="27" width="21.44140625" style="66" customWidth="1"/>
    <col min="28" max="28" width="4.33203125" style="66" customWidth="1"/>
    <col min="29" max="29" width="8.33203125" style="66" customWidth="1"/>
    <col min="30" max="30" width="8.6640625" style="66" customWidth="1"/>
    <col min="31" max="16384" width="9.109375" style="66"/>
  </cols>
  <sheetData>
    <row r="1" spans="2:30" ht="28.5" customHeight="1" thickBot="1">
      <c r="B1" s="67"/>
      <c r="C1" s="67"/>
      <c r="D1" s="67"/>
      <c r="F1" s="81" t="str">
        <f>CONCATENATE(AA2," ",AB2," ",AC2," ",AD2)</f>
        <v xml:space="preserve">Krycí list rozpočtu v EUR  </v>
      </c>
      <c r="G1" s="67"/>
      <c r="H1" s="67"/>
      <c r="I1" s="67"/>
      <c r="J1" s="67"/>
      <c r="Z1" s="94" t="s">
        <v>4</v>
      </c>
      <c r="AA1" s="94" t="s">
        <v>5</v>
      </c>
      <c r="AB1" s="94" t="s">
        <v>6</v>
      </c>
      <c r="AC1" s="94" t="s">
        <v>7</v>
      </c>
      <c r="AD1" s="94" t="s">
        <v>8</v>
      </c>
    </row>
    <row r="2" spans="2:30" ht="18" customHeight="1" thickTop="1">
      <c r="B2" s="8"/>
      <c r="C2" s="9" t="s">
        <v>346</v>
      </c>
      <c r="D2" s="9"/>
      <c r="E2" s="9"/>
      <c r="F2" s="9"/>
      <c r="G2" s="10" t="s">
        <v>9</v>
      </c>
      <c r="H2" s="9" t="s">
        <v>347</v>
      </c>
      <c r="I2" s="9"/>
      <c r="J2" s="11"/>
      <c r="Z2" s="94" t="s">
        <v>10</v>
      </c>
      <c r="AA2" s="95" t="s">
        <v>11</v>
      </c>
      <c r="AB2" s="95" t="s">
        <v>12</v>
      </c>
      <c r="AC2" s="95"/>
      <c r="AD2" s="96"/>
    </row>
    <row r="3" spans="2:30" ht="18" customHeight="1">
      <c r="B3" s="12"/>
      <c r="C3" s="13" t="s">
        <v>79</v>
      </c>
      <c r="D3" s="13"/>
      <c r="E3" s="13"/>
      <c r="F3" s="13"/>
      <c r="G3" s="14" t="s">
        <v>13</v>
      </c>
      <c r="H3" s="13"/>
      <c r="I3" s="13"/>
      <c r="J3" s="15"/>
      <c r="Z3" s="94" t="s">
        <v>14</v>
      </c>
      <c r="AA3" s="95" t="s">
        <v>15</v>
      </c>
      <c r="AB3" s="95" t="s">
        <v>12</v>
      </c>
      <c r="AC3" s="95" t="s">
        <v>16</v>
      </c>
      <c r="AD3" s="96" t="s">
        <v>17</v>
      </c>
    </row>
    <row r="4" spans="2:30" ht="18" customHeight="1">
      <c r="B4" s="16"/>
      <c r="C4" s="17"/>
      <c r="D4" s="17"/>
      <c r="E4" s="17"/>
      <c r="F4" s="17"/>
      <c r="G4" s="18"/>
      <c r="H4" s="17"/>
      <c r="I4" s="17"/>
      <c r="J4" s="19"/>
      <c r="Z4" s="94" t="s">
        <v>18</v>
      </c>
      <c r="AA4" s="95" t="s">
        <v>19</v>
      </c>
      <c r="AB4" s="95" t="s">
        <v>12</v>
      </c>
      <c r="AC4" s="95"/>
      <c r="AD4" s="96"/>
    </row>
    <row r="5" spans="2:30" ht="18" customHeight="1" thickBot="1">
      <c r="B5" s="20"/>
      <c r="C5" s="22" t="s">
        <v>20</v>
      </c>
      <c r="D5" s="22"/>
      <c r="E5" s="22" t="s">
        <v>21</v>
      </c>
      <c r="F5" s="21"/>
      <c r="G5" s="21" t="s">
        <v>22</v>
      </c>
      <c r="H5" s="22"/>
      <c r="I5" s="21" t="s">
        <v>23</v>
      </c>
      <c r="J5" s="115"/>
      <c r="Z5" s="94" t="s">
        <v>24</v>
      </c>
      <c r="AA5" s="95" t="s">
        <v>15</v>
      </c>
      <c r="AB5" s="95" t="s">
        <v>12</v>
      </c>
      <c r="AC5" s="95" t="s">
        <v>16</v>
      </c>
      <c r="AD5" s="96" t="s">
        <v>17</v>
      </c>
    </row>
    <row r="6" spans="2:30" ht="18" customHeight="1" thickTop="1">
      <c r="B6" s="8"/>
      <c r="C6" s="9" t="s">
        <v>1</v>
      </c>
      <c r="D6" s="9" t="s">
        <v>80</v>
      </c>
      <c r="E6" s="9"/>
      <c r="F6" s="9"/>
      <c r="G6" s="9" t="s">
        <v>25</v>
      </c>
      <c r="H6" s="9"/>
      <c r="I6" s="9"/>
      <c r="J6" s="11"/>
    </row>
    <row r="7" spans="2:30" ht="18" customHeight="1">
      <c r="B7" s="23"/>
      <c r="C7" s="24"/>
      <c r="D7" s="25"/>
      <c r="E7" s="25"/>
      <c r="F7" s="25"/>
      <c r="G7" s="25" t="s">
        <v>26</v>
      </c>
      <c r="H7" s="25"/>
      <c r="I7" s="25"/>
      <c r="J7" s="26"/>
    </row>
    <row r="8" spans="2:30" ht="18" customHeight="1">
      <c r="B8" s="12"/>
      <c r="C8" s="13" t="s">
        <v>0</v>
      </c>
      <c r="D8" s="13"/>
      <c r="E8" s="13"/>
      <c r="F8" s="13"/>
      <c r="G8" s="13" t="s">
        <v>25</v>
      </c>
      <c r="H8" s="13"/>
      <c r="I8" s="13"/>
      <c r="J8" s="15"/>
    </row>
    <row r="9" spans="2:30" ht="18" customHeight="1">
      <c r="B9" s="16"/>
      <c r="C9" s="18"/>
      <c r="D9" s="17"/>
      <c r="E9" s="17"/>
      <c r="F9" s="17"/>
      <c r="G9" s="25" t="s">
        <v>26</v>
      </c>
      <c r="H9" s="17"/>
      <c r="I9" s="17"/>
      <c r="J9" s="19"/>
    </row>
    <row r="10" spans="2:30" ht="18" customHeight="1">
      <c r="B10" s="12"/>
      <c r="C10" s="13" t="s">
        <v>27</v>
      </c>
      <c r="D10" s="13" t="s">
        <v>81</v>
      </c>
      <c r="E10" s="13"/>
      <c r="F10" s="13"/>
      <c r="G10" s="13" t="s">
        <v>25</v>
      </c>
      <c r="H10" s="13"/>
      <c r="I10" s="13"/>
      <c r="J10" s="15"/>
    </row>
    <row r="11" spans="2:30" ht="18" customHeight="1" thickBot="1">
      <c r="B11" s="27"/>
      <c r="C11" s="28"/>
      <c r="D11" s="28" t="s">
        <v>82</v>
      </c>
      <c r="E11" s="28"/>
      <c r="F11" s="28"/>
      <c r="G11" s="28" t="s">
        <v>26</v>
      </c>
      <c r="H11" s="28"/>
      <c r="I11" s="28"/>
      <c r="J11" s="29"/>
    </row>
    <row r="12" spans="2:30" ht="18" customHeight="1" thickTop="1">
      <c r="B12" s="77"/>
      <c r="C12" s="9"/>
      <c r="D12" s="9"/>
      <c r="E12" s="9"/>
      <c r="F12" s="82">
        <f>IF(B12&lt;&gt;0,ROUND($J$31/B12,0),0)</f>
        <v>0</v>
      </c>
      <c r="G12" s="10"/>
      <c r="H12" s="9"/>
      <c r="I12" s="9"/>
      <c r="J12" s="85">
        <f>IF(G12&lt;&gt;0,ROUND($J$31/G12,0),0)</f>
        <v>0</v>
      </c>
    </row>
    <row r="13" spans="2:30" ht="18" customHeight="1">
      <c r="B13" s="78"/>
      <c r="C13" s="25"/>
      <c r="D13" s="25"/>
      <c r="E13" s="25"/>
      <c r="F13" s="83">
        <f>IF(B13&lt;&gt;0,ROUND($J$31/B13,0),0)</f>
        <v>0</v>
      </c>
      <c r="G13" s="24"/>
      <c r="H13" s="25"/>
      <c r="I13" s="25"/>
      <c r="J13" s="86">
        <f>IF(G13&lt;&gt;0,ROUND($J$31/G13,0),0)</f>
        <v>0</v>
      </c>
    </row>
    <row r="14" spans="2:30" ht="18" customHeight="1" thickBot="1">
      <c r="B14" s="79"/>
      <c r="C14" s="28"/>
      <c r="D14" s="28"/>
      <c r="E14" s="28"/>
      <c r="F14" s="84">
        <f>IF(B14&lt;&gt;0,ROUND($J$31/B14,0),0)</f>
        <v>0</v>
      </c>
      <c r="G14" s="80"/>
      <c r="H14" s="28"/>
      <c r="I14" s="28"/>
      <c r="J14" s="87">
        <f>IF(G14&lt;&gt;0,ROUND($J$31/G14,0),0)</f>
        <v>0</v>
      </c>
    </row>
    <row r="15" spans="2:30" ht="18" customHeight="1" thickTop="1">
      <c r="B15" s="69" t="s">
        <v>28</v>
      </c>
      <c r="C15" s="31" t="s">
        <v>29</v>
      </c>
      <c r="D15" s="32" t="s">
        <v>30</v>
      </c>
      <c r="E15" s="32" t="s">
        <v>31</v>
      </c>
      <c r="F15" s="33" t="s">
        <v>32</v>
      </c>
      <c r="G15" s="69" t="s">
        <v>33</v>
      </c>
      <c r="H15" s="34" t="s">
        <v>34</v>
      </c>
      <c r="I15" s="35"/>
      <c r="J15" s="36"/>
    </row>
    <row r="16" spans="2:30" ht="18" customHeight="1">
      <c r="B16" s="37">
        <v>1</v>
      </c>
      <c r="C16" s="38" t="s">
        <v>35</v>
      </c>
      <c r="D16" s="101"/>
      <c r="E16" s="101"/>
      <c r="F16" s="102">
        <f>Prehlad!H134</f>
        <v>0</v>
      </c>
      <c r="G16" s="37">
        <v>6</v>
      </c>
      <c r="H16" s="39" t="s">
        <v>83</v>
      </c>
      <c r="I16" s="74"/>
      <c r="J16" s="102">
        <v>0</v>
      </c>
    </row>
    <row r="17" spans="2:10" ht="18" customHeight="1">
      <c r="B17" s="40">
        <v>2</v>
      </c>
      <c r="C17" s="41" t="s">
        <v>36</v>
      </c>
      <c r="D17" s="103"/>
      <c r="E17" s="103"/>
      <c r="F17" s="102">
        <f>D17+E17</f>
        <v>0</v>
      </c>
      <c r="G17" s="40">
        <v>7</v>
      </c>
      <c r="H17" s="42" t="s">
        <v>84</v>
      </c>
      <c r="I17" s="13"/>
      <c r="J17" s="104">
        <v>0</v>
      </c>
    </row>
    <row r="18" spans="2:10" ht="18" customHeight="1">
      <c r="B18" s="40">
        <v>3</v>
      </c>
      <c r="C18" s="41" t="s">
        <v>37</v>
      </c>
      <c r="D18" s="103"/>
      <c r="E18" s="103"/>
      <c r="F18" s="102">
        <f>Prehlad!H145</f>
        <v>0</v>
      </c>
      <c r="G18" s="40">
        <v>8</v>
      </c>
      <c r="H18" s="42" t="s">
        <v>85</v>
      </c>
      <c r="I18" s="13"/>
      <c r="J18" s="104">
        <v>0</v>
      </c>
    </row>
    <row r="19" spans="2:10" ht="18" customHeight="1" thickBot="1">
      <c r="B19" s="40">
        <v>4</v>
      </c>
      <c r="C19" s="41" t="s">
        <v>38</v>
      </c>
      <c r="D19" s="103"/>
      <c r="E19" s="103"/>
      <c r="F19" s="105">
        <f>D19+E19</f>
        <v>0</v>
      </c>
      <c r="G19" s="40">
        <v>9</v>
      </c>
      <c r="H19" s="42" t="s">
        <v>2</v>
      </c>
      <c r="I19" s="13"/>
      <c r="J19" s="104">
        <v>0</v>
      </c>
    </row>
    <row r="20" spans="2:10" ht="18" customHeight="1" thickBot="1">
      <c r="B20" s="43">
        <v>5</v>
      </c>
      <c r="C20" s="44" t="s">
        <v>39</v>
      </c>
      <c r="D20" s="106">
        <f>SUM(D16:D19)</f>
        <v>0</v>
      </c>
      <c r="E20" s="107">
        <f>SUM(E16:E19)</f>
        <v>0</v>
      </c>
      <c r="F20" s="108">
        <f>SUM(F16:F19)</f>
        <v>0</v>
      </c>
      <c r="G20" s="45">
        <v>10</v>
      </c>
      <c r="I20" s="73" t="s">
        <v>40</v>
      </c>
      <c r="J20" s="108">
        <f>SUM(J16:J19)</f>
        <v>0</v>
      </c>
    </row>
    <row r="21" spans="2:10" ht="18" customHeight="1" thickTop="1">
      <c r="B21" s="69" t="s">
        <v>41</v>
      </c>
      <c r="C21" s="68"/>
      <c r="D21" s="35" t="s">
        <v>42</v>
      </c>
      <c r="E21" s="35"/>
      <c r="F21" s="36"/>
      <c r="G21" s="69" t="s">
        <v>43</v>
      </c>
      <c r="H21" s="34" t="s">
        <v>44</v>
      </c>
      <c r="I21" s="35"/>
      <c r="J21" s="36"/>
    </row>
    <row r="22" spans="2:10" ht="18" customHeight="1">
      <c r="B22" s="37">
        <v>11</v>
      </c>
      <c r="C22" s="116" t="s">
        <v>86</v>
      </c>
      <c r="D22" s="117"/>
      <c r="E22" s="76"/>
      <c r="F22" s="102">
        <v>0</v>
      </c>
      <c r="G22" s="40">
        <v>16</v>
      </c>
      <c r="H22" s="42" t="s">
        <v>45</v>
      </c>
      <c r="I22" s="46"/>
      <c r="J22" s="104">
        <v>0</v>
      </c>
    </row>
    <row r="23" spans="2:10" ht="18" customHeight="1">
      <c r="B23" s="40">
        <v>12</v>
      </c>
      <c r="C23" s="42" t="s">
        <v>87</v>
      </c>
      <c r="D23" s="75"/>
      <c r="E23" s="47">
        <v>0</v>
      </c>
      <c r="F23" s="104">
        <v>0</v>
      </c>
      <c r="G23" s="40">
        <v>17</v>
      </c>
      <c r="H23" s="42" t="s">
        <v>90</v>
      </c>
      <c r="I23" s="46"/>
      <c r="J23" s="104">
        <v>0</v>
      </c>
    </row>
    <row r="24" spans="2:10" ht="18" customHeight="1">
      <c r="B24" s="40">
        <v>13</v>
      </c>
      <c r="C24" s="42" t="s">
        <v>88</v>
      </c>
      <c r="D24" s="75"/>
      <c r="E24" s="47">
        <v>0</v>
      </c>
      <c r="F24" s="104">
        <v>0</v>
      </c>
      <c r="G24" s="40">
        <v>18</v>
      </c>
      <c r="H24" s="42" t="s">
        <v>91</v>
      </c>
      <c r="I24" s="46"/>
      <c r="J24" s="104">
        <v>0</v>
      </c>
    </row>
    <row r="25" spans="2:10" ht="18" customHeight="1" thickBot="1">
      <c r="B25" s="40">
        <v>14</v>
      </c>
      <c r="C25" s="42" t="s">
        <v>89</v>
      </c>
      <c r="D25" s="75"/>
      <c r="E25" s="47"/>
      <c r="F25" s="104"/>
      <c r="G25" s="40">
        <v>19</v>
      </c>
      <c r="H25" s="42" t="s">
        <v>2</v>
      </c>
      <c r="I25" s="46"/>
      <c r="J25" s="104">
        <v>0</v>
      </c>
    </row>
    <row r="26" spans="2:10" ht="18" customHeight="1" thickBot="1">
      <c r="B26" s="43">
        <v>15</v>
      </c>
      <c r="C26" s="48"/>
      <c r="D26" s="49"/>
      <c r="E26" s="49" t="s">
        <v>46</v>
      </c>
      <c r="F26" s="108">
        <f>SUM(F22:F25)</f>
        <v>0</v>
      </c>
      <c r="G26" s="43">
        <v>20</v>
      </c>
      <c r="H26" s="48"/>
      <c r="I26" s="49" t="s">
        <v>47</v>
      </c>
      <c r="J26" s="108">
        <f>SUM(J22:J25)</f>
        <v>0</v>
      </c>
    </row>
    <row r="27" spans="2:10" ht="18" customHeight="1" thickTop="1">
      <c r="B27" s="50"/>
      <c r="C27" s="51" t="s">
        <v>48</v>
      </c>
      <c r="D27" s="52"/>
      <c r="E27" s="53" t="s">
        <v>49</v>
      </c>
      <c r="F27" s="54"/>
      <c r="G27" s="69" t="s">
        <v>50</v>
      </c>
      <c r="H27" s="34" t="s">
        <v>51</v>
      </c>
      <c r="I27" s="35"/>
      <c r="J27" s="36"/>
    </row>
    <row r="28" spans="2:10" ht="18" customHeight="1">
      <c r="B28" s="55"/>
      <c r="C28" s="56"/>
      <c r="D28" s="57"/>
      <c r="E28" s="58"/>
      <c r="F28" s="54"/>
      <c r="G28" s="37">
        <v>21</v>
      </c>
      <c r="H28" s="39"/>
      <c r="I28" s="59" t="s">
        <v>52</v>
      </c>
      <c r="J28" s="102">
        <f>ROUND(F20,2)+J20+F26+J26</f>
        <v>0</v>
      </c>
    </row>
    <row r="29" spans="2:10" ht="18" customHeight="1">
      <c r="B29" s="55"/>
      <c r="C29" s="57" t="s">
        <v>53</v>
      </c>
      <c r="D29" s="57"/>
      <c r="E29" s="60"/>
      <c r="F29" s="54"/>
      <c r="G29" s="40">
        <v>22</v>
      </c>
      <c r="H29" s="42" t="s">
        <v>92</v>
      </c>
      <c r="I29" s="109">
        <f>J28-I30</f>
        <v>0</v>
      </c>
      <c r="J29" s="104">
        <f>ROUND((I29*20)/100,2)</f>
        <v>0</v>
      </c>
    </row>
    <row r="30" spans="2:10" ht="18" customHeight="1" thickBot="1">
      <c r="B30" s="12"/>
      <c r="C30" s="13" t="s">
        <v>54</v>
      </c>
      <c r="D30" s="13"/>
      <c r="E30" s="60"/>
      <c r="F30" s="54"/>
      <c r="G30" s="40">
        <v>23</v>
      </c>
      <c r="H30" s="42" t="s">
        <v>93</v>
      </c>
      <c r="I30" s="109">
        <f>SUMIF(Prehlad!I11:I9999,0,Prehlad!H11:H9999)</f>
        <v>0</v>
      </c>
      <c r="J30" s="104">
        <f>ROUND((I30*0)/100,1)</f>
        <v>0</v>
      </c>
    </row>
    <row r="31" spans="2:10" ht="18" customHeight="1" thickBot="1">
      <c r="B31" s="55"/>
      <c r="C31" s="57"/>
      <c r="D31" s="57"/>
      <c r="E31" s="60"/>
      <c r="F31" s="54"/>
      <c r="G31" s="43">
        <v>24</v>
      </c>
      <c r="H31" s="48"/>
      <c r="I31" s="49" t="s">
        <v>55</v>
      </c>
      <c r="J31" s="108">
        <f>SUM(J28:J30)</f>
        <v>0</v>
      </c>
    </row>
    <row r="32" spans="2:10" ht="18" customHeight="1" thickTop="1" thickBot="1">
      <c r="B32" s="50"/>
      <c r="C32" s="57"/>
      <c r="D32" s="54"/>
      <c r="E32" s="61"/>
      <c r="F32" s="54"/>
      <c r="G32" s="70" t="s">
        <v>56</v>
      </c>
      <c r="H32" s="71" t="s">
        <v>94</v>
      </c>
      <c r="I32" s="30"/>
      <c r="J32" s="72">
        <v>0</v>
      </c>
    </row>
    <row r="33" spans="2:10" ht="18" customHeight="1" thickTop="1">
      <c r="B33" s="62"/>
      <c r="C33" s="63"/>
      <c r="D33" s="51" t="s">
        <v>57</v>
      </c>
      <c r="E33" s="63"/>
      <c r="F33" s="63"/>
      <c r="G33" s="63"/>
      <c r="H33" s="63" t="s">
        <v>58</v>
      </c>
      <c r="I33" s="63"/>
      <c r="J33" s="64"/>
    </row>
    <row r="34" spans="2:10" ht="18" customHeight="1">
      <c r="B34" s="55"/>
      <c r="C34" s="56"/>
      <c r="D34" s="57"/>
      <c r="E34" s="57"/>
      <c r="F34" s="56"/>
      <c r="G34" s="57"/>
      <c r="H34" s="57"/>
      <c r="I34" s="57"/>
      <c r="J34" s="65"/>
    </row>
    <row r="35" spans="2:10" ht="18" customHeight="1">
      <c r="B35" s="55"/>
      <c r="C35" s="57" t="s">
        <v>53</v>
      </c>
      <c r="D35" s="57"/>
      <c r="E35" s="57"/>
      <c r="F35" s="56"/>
      <c r="G35" s="57" t="s">
        <v>53</v>
      </c>
      <c r="H35" s="57"/>
      <c r="I35" s="57"/>
      <c r="J35" s="65"/>
    </row>
    <row r="36" spans="2:10" ht="18" customHeight="1">
      <c r="B36" s="12"/>
      <c r="C36" s="13" t="s">
        <v>54</v>
      </c>
      <c r="D36" s="13"/>
      <c r="E36" s="13"/>
      <c r="F36" s="14"/>
      <c r="G36" s="13" t="s">
        <v>54</v>
      </c>
      <c r="H36" s="13"/>
      <c r="I36" s="13"/>
      <c r="J36" s="15"/>
    </row>
    <row r="37" spans="2:10" ht="18" customHeight="1">
      <c r="B37" s="55"/>
      <c r="C37" s="57" t="s">
        <v>49</v>
      </c>
      <c r="D37" s="57"/>
      <c r="E37" s="57"/>
      <c r="F37" s="56"/>
      <c r="G37" s="57" t="s">
        <v>49</v>
      </c>
      <c r="H37" s="57"/>
      <c r="I37" s="57"/>
      <c r="J37" s="65"/>
    </row>
    <row r="38" spans="2:10" ht="18" customHeight="1">
      <c r="B38" s="55"/>
      <c r="C38" s="57"/>
      <c r="D38" s="57"/>
      <c r="E38" s="57"/>
      <c r="F38" s="57"/>
      <c r="G38" s="57"/>
      <c r="H38" s="57"/>
      <c r="I38" s="57"/>
      <c r="J38" s="65"/>
    </row>
    <row r="39" spans="2:10" ht="18" customHeight="1">
      <c r="B39" s="55"/>
      <c r="C39" s="57"/>
      <c r="D39" s="57"/>
      <c r="E39" s="57"/>
      <c r="F39" s="57"/>
      <c r="G39" s="57"/>
      <c r="H39" s="57"/>
      <c r="I39" s="57"/>
      <c r="J39" s="65"/>
    </row>
    <row r="40" spans="2:10" ht="18" customHeight="1">
      <c r="B40" s="55"/>
      <c r="C40" s="57"/>
      <c r="D40" s="57"/>
      <c r="E40" s="57"/>
      <c r="F40" s="57"/>
      <c r="G40" s="57"/>
      <c r="H40" s="57"/>
      <c r="I40" s="57"/>
      <c r="J40" s="65"/>
    </row>
    <row r="41" spans="2:10" ht="18" customHeight="1" thickBot="1">
      <c r="B41" s="27"/>
      <c r="C41" s="28"/>
      <c r="D41" s="28"/>
      <c r="E41" s="28"/>
      <c r="F41" s="28"/>
      <c r="G41" s="28"/>
      <c r="H41" s="28"/>
      <c r="I41" s="28"/>
      <c r="J41" s="29"/>
    </row>
    <row r="42" spans="2:10" ht="14.25" customHeight="1" thickTop="1"/>
    <row r="43" spans="2:10" ht="2.25" customHeight="1"/>
  </sheetData>
  <mergeCells count="1">
    <mergeCell ref="C22:D22"/>
  </mergeCells>
  <printOptions horizontalCentered="1" verticalCentered="1"/>
  <pageMargins left="0.24" right="0.27" top="0.35433070866141736" bottom="0.43307086614173229" header="0.31496062992125984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showGridLines="0" tabSelected="1" workbookViewId="0">
      <selection activeCell="E4" sqref="E4"/>
    </sheetView>
  </sheetViews>
  <sheetFormatPr defaultColWidth="9.109375" defaultRowHeight="10.199999999999999"/>
  <cols>
    <col min="1" max="1" width="6.6640625" style="88" customWidth="1"/>
    <col min="2" max="2" width="3.6640625" style="89" customWidth="1"/>
    <col min="3" max="3" width="13" style="90" customWidth="1"/>
    <col min="4" max="4" width="35.6640625" style="100" customWidth="1"/>
    <col min="5" max="5" width="10.6640625" style="92" customWidth="1"/>
    <col min="6" max="6" width="5.33203125" style="91" customWidth="1"/>
    <col min="7" max="7" width="7.88671875" style="93" bestFit="1" customWidth="1"/>
    <col min="8" max="8" width="7.5546875" style="93" bestFit="1" customWidth="1"/>
    <col min="9" max="9" width="3.5546875" style="91" customWidth="1"/>
    <col min="10" max="16384" width="9.109375" style="1"/>
  </cols>
  <sheetData>
    <row r="1" spans="1:9">
      <c r="A1" s="7" t="s">
        <v>76</v>
      </c>
      <c r="B1" s="1"/>
      <c r="C1" s="1"/>
      <c r="D1" s="1"/>
      <c r="E1" s="7" t="s">
        <v>77</v>
      </c>
      <c r="F1" s="1"/>
      <c r="G1" s="6"/>
      <c r="H1" s="6"/>
      <c r="I1" s="1"/>
    </row>
    <row r="2" spans="1:9">
      <c r="A2" s="7" t="s">
        <v>78</v>
      </c>
      <c r="B2" s="1"/>
      <c r="C2" s="1"/>
      <c r="D2" s="1"/>
      <c r="E2" s="7" t="s">
        <v>59</v>
      </c>
      <c r="F2" s="1"/>
      <c r="G2" s="6"/>
      <c r="H2" s="6"/>
      <c r="I2" s="1"/>
    </row>
    <row r="3" spans="1:9">
      <c r="A3" s="7" t="s">
        <v>60</v>
      </c>
      <c r="B3" s="1"/>
      <c r="C3" s="1"/>
      <c r="D3" s="1"/>
      <c r="E3" s="7" t="s">
        <v>349</v>
      </c>
      <c r="F3" s="1"/>
      <c r="G3" s="6"/>
      <c r="H3" s="6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7" t="s">
        <v>346</v>
      </c>
      <c r="B5" s="1"/>
      <c r="C5" s="1"/>
      <c r="D5" s="1"/>
      <c r="E5" s="1"/>
      <c r="F5" s="1"/>
      <c r="G5" s="1"/>
      <c r="H5" s="1"/>
      <c r="I5" s="1"/>
    </row>
    <row r="6" spans="1:9">
      <c r="A6" s="7" t="s">
        <v>79</v>
      </c>
      <c r="B6" s="1"/>
      <c r="C6" s="1"/>
      <c r="D6" s="1"/>
      <c r="E6" s="1"/>
      <c r="F6" s="1"/>
      <c r="G6" s="1"/>
      <c r="H6" s="1"/>
      <c r="I6" s="1"/>
    </row>
    <row r="7" spans="1:9">
      <c r="A7" s="7"/>
      <c r="B7" s="1"/>
      <c r="C7" s="1"/>
      <c r="D7" s="1"/>
      <c r="E7" s="1"/>
      <c r="F7" s="1"/>
      <c r="G7" s="1"/>
      <c r="H7" s="1"/>
      <c r="I7" s="1"/>
    </row>
    <row r="8" spans="1:9" ht="13.8">
      <c r="A8" s="1"/>
      <c r="B8" s="2"/>
      <c r="C8" s="3"/>
      <c r="D8" s="4" t="s">
        <v>348</v>
      </c>
      <c r="E8" s="5"/>
      <c r="F8" s="1"/>
      <c r="G8" s="6"/>
      <c r="H8" s="6"/>
      <c r="I8" s="1"/>
    </row>
    <row r="9" spans="1:9">
      <c r="A9" s="97" t="s">
        <v>62</v>
      </c>
      <c r="B9" s="97" t="s">
        <v>63</v>
      </c>
      <c r="C9" s="97" t="s">
        <v>64</v>
      </c>
      <c r="D9" s="97" t="s">
        <v>65</v>
      </c>
      <c r="E9" s="97" t="s">
        <v>66</v>
      </c>
      <c r="F9" s="97" t="s">
        <v>67</v>
      </c>
      <c r="G9" s="97" t="s">
        <v>68</v>
      </c>
      <c r="H9" s="97" t="s">
        <v>61</v>
      </c>
      <c r="I9" s="97" t="s">
        <v>3</v>
      </c>
    </row>
    <row r="10" spans="1:9">
      <c r="A10" s="98" t="s">
        <v>69</v>
      </c>
      <c r="B10" s="98" t="s">
        <v>70</v>
      </c>
      <c r="C10" s="99"/>
      <c r="D10" s="98" t="s">
        <v>71</v>
      </c>
      <c r="E10" s="98" t="s">
        <v>72</v>
      </c>
      <c r="F10" s="98" t="s">
        <v>73</v>
      </c>
      <c r="G10" s="98" t="s">
        <v>74</v>
      </c>
      <c r="H10" s="98"/>
      <c r="I10" s="98" t="s">
        <v>75</v>
      </c>
    </row>
    <row r="12" spans="1:9">
      <c r="B12" s="110" t="s">
        <v>95</v>
      </c>
    </row>
    <row r="13" spans="1:9">
      <c r="B13" s="90" t="s">
        <v>96</v>
      </c>
    </row>
    <row r="14" spans="1:9">
      <c r="A14" s="88">
        <v>1</v>
      </c>
      <c r="B14" s="89" t="s">
        <v>97</v>
      </c>
      <c r="C14" s="90" t="s">
        <v>98</v>
      </c>
      <c r="D14" s="100" t="s">
        <v>99</v>
      </c>
      <c r="E14" s="92">
        <v>0.73199999999999998</v>
      </c>
      <c r="F14" s="91" t="s">
        <v>100</v>
      </c>
      <c r="H14" s="93">
        <f t="shared" ref="H14:H53" si="0">ROUND(E14*G14, 2)</f>
        <v>0</v>
      </c>
      <c r="I14" s="91">
        <v>20</v>
      </c>
    </row>
    <row r="15" spans="1:9">
      <c r="A15" s="88">
        <v>2</v>
      </c>
      <c r="B15" s="89" t="s">
        <v>101</v>
      </c>
      <c r="C15" s="90" t="s">
        <v>102</v>
      </c>
      <c r="D15" s="100" t="s">
        <v>103</v>
      </c>
      <c r="E15" s="92">
        <v>396</v>
      </c>
      <c r="F15" s="91" t="s">
        <v>104</v>
      </c>
      <c r="H15" s="93">
        <f t="shared" si="0"/>
        <v>0</v>
      </c>
      <c r="I15" s="91">
        <v>20</v>
      </c>
    </row>
    <row r="16" spans="1:9" ht="20.399999999999999">
      <c r="A16" s="88">
        <v>3</v>
      </c>
      <c r="B16" s="89" t="s">
        <v>105</v>
      </c>
      <c r="C16" s="90" t="s">
        <v>106</v>
      </c>
      <c r="D16" s="100" t="s">
        <v>107</v>
      </c>
      <c r="E16" s="92">
        <v>15.3</v>
      </c>
      <c r="F16" s="91" t="s">
        <v>108</v>
      </c>
      <c r="H16" s="93">
        <f t="shared" si="0"/>
        <v>0</v>
      </c>
      <c r="I16" s="91">
        <v>20</v>
      </c>
    </row>
    <row r="17" spans="1:9">
      <c r="A17" s="88">
        <v>4</v>
      </c>
      <c r="B17" s="89" t="s">
        <v>105</v>
      </c>
      <c r="C17" s="90" t="s">
        <v>109</v>
      </c>
      <c r="D17" s="100" t="s">
        <v>110</v>
      </c>
      <c r="E17" s="92">
        <v>135.30000000000001</v>
      </c>
      <c r="F17" s="91" t="s">
        <v>104</v>
      </c>
      <c r="H17" s="93">
        <f t="shared" si="0"/>
        <v>0</v>
      </c>
      <c r="I17" s="91">
        <v>20</v>
      </c>
    </row>
    <row r="18" spans="1:9">
      <c r="A18" s="88">
        <v>5</v>
      </c>
      <c r="B18" s="89" t="s">
        <v>105</v>
      </c>
      <c r="C18" s="90" t="s">
        <v>111</v>
      </c>
      <c r="D18" s="100" t="s">
        <v>112</v>
      </c>
      <c r="E18" s="92">
        <v>9.6999999999999993</v>
      </c>
      <c r="F18" s="91" t="s">
        <v>104</v>
      </c>
      <c r="H18" s="93">
        <f t="shared" si="0"/>
        <v>0</v>
      </c>
      <c r="I18" s="91">
        <v>20</v>
      </c>
    </row>
    <row r="19" spans="1:9" ht="20.399999999999999">
      <c r="A19" s="88">
        <v>6</v>
      </c>
      <c r="B19" s="89" t="s">
        <v>113</v>
      </c>
      <c r="C19" s="90" t="s">
        <v>114</v>
      </c>
      <c r="D19" s="100" t="s">
        <v>115</v>
      </c>
      <c r="E19" s="92">
        <v>177.12</v>
      </c>
      <c r="F19" s="91" t="s">
        <v>104</v>
      </c>
      <c r="H19" s="93">
        <f t="shared" si="0"/>
        <v>0</v>
      </c>
      <c r="I19" s="91">
        <v>20</v>
      </c>
    </row>
    <row r="20" spans="1:9" ht="20.399999999999999">
      <c r="A20" s="88">
        <v>7</v>
      </c>
      <c r="B20" s="89" t="s">
        <v>113</v>
      </c>
      <c r="C20" s="90" t="s">
        <v>116</v>
      </c>
      <c r="D20" s="100" t="s">
        <v>117</v>
      </c>
      <c r="E20" s="92">
        <v>5.82</v>
      </c>
      <c r="F20" s="91" t="s">
        <v>104</v>
      </c>
      <c r="H20" s="93">
        <f t="shared" si="0"/>
        <v>0</v>
      </c>
      <c r="I20" s="91">
        <v>20</v>
      </c>
    </row>
    <row r="21" spans="1:9" ht="20.399999999999999">
      <c r="A21" s="88">
        <v>8</v>
      </c>
      <c r="B21" s="89" t="s">
        <v>113</v>
      </c>
      <c r="C21" s="90" t="s">
        <v>118</v>
      </c>
      <c r="D21" s="100" t="s">
        <v>119</v>
      </c>
      <c r="E21" s="92">
        <v>36</v>
      </c>
      <c r="F21" s="91" t="s">
        <v>104</v>
      </c>
      <c r="H21" s="93">
        <f t="shared" si="0"/>
        <v>0</v>
      </c>
      <c r="I21" s="91">
        <v>20</v>
      </c>
    </row>
    <row r="22" spans="1:9" ht="20.399999999999999">
      <c r="A22" s="88">
        <v>9</v>
      </c>
      <c r="B22" s="89" t="s">
        <v>113</v>
      </c>
      <c r="C22" s="90" t="s">
        <v>120</v>
      </c>
      <c r="D22" s="100" t="s">
        <v>121</v>
      </c>
      <c r="E22" s="92">
        <v>60</v>
      </c>
      <c r="F22" s="91" t="s">
        <v>104</v>
      </c>
      <c r="H22" s="93">
        <f t="shared" si="0"/>
        <v>0</v>
      </c>
      <c r="I22" s="91">
        <v>20</v>
      </c>
    </row>
    <row r="23" spans="1:9">
      <c r="A23" s="88">
        <v>10</v>
      </c>
      <c r="B23" s="89" t="s">
        <v>105</v>
      </c>
      <c r="C23" s="90" t="s">
        <v>122</v>
      </c>
      <c r="D23" s="100" t="s">
        <v>123</v>
      </c>
      <c r="E23" s="92">
        <v>8</v>
      </c>
      <c r="F23" s="91" t="s">
        <v>124</v>
      </c>
      <c r="H23" s="93">
        <f t="shared" si="0"/>
        <v>0</v>
      </c>
      <c r="I23" s="91">
        <v>20</v>
      </c>
    </row>
    <row r="24" spans="1:9">
      <c r="A24" s="88">
        <v>11</v>
      </c>
      <c r="B24" s="89" t="s">
        <v>105</v>
      </c>
      <c r="C24" s="90" t="s">
        <v>125</v>
      </c>
      <c r="D24" s="100" t="s">
        <v>126</v>
      </c>
      <c r="E24" s="92">
        <v>298</v>
      </c>
      <c r="F24" s="91" t="s">
        <v>127</v>
      </c>
      <c r="H24" s="93">
        <f t="shared" si="0"/>
        <v>0</v>
      </c>
      <c r="I24" s="91">
        <v>20</v>
      </c>
    </row>
    <row r="25" spans="1:9">
      <c r="A25" s="88">
        <v>12</v>
      </c>
      <c r="B25" s="89" t="s">
        <v>105</v>
      </c>
      <c r="C25" s="90" t="s">
        <v>128</v>
      </c>
      <c r="D25" s="100" t="s">
        <v>129</v>
      </c>
      <c r="E25" s="92">
        <v>9</v>
      </c>
      <c r="F25" s="91" t="s">
        <v>130</v>
      </c>
      <c r="H25" s="93">
        <f t="shared" si="0"/>
        <v>0</v>
      </c>
      <c r="I25" s="91">
        <v>20</v>
      </c>
    </row>
    <row r="26" spans="1:9">
      <c r="A26" s="88">
        <v>13</v>
      </c>
      <c r="B26" s="89" t="s">
        <v>105</v>
      </c>
      <c r="C26" s="90" t="s">
        <v>131</v>
      </c>
      <c r="D26" s="100" t="s">
        <v>132</v>
      </c>
      <c r="E26" s="92">
        <v>10</v>
      </c>
      <c r="F26" s="91" t="s">
        <v>124</v>
      </c>
      <c r="H26" s="93">
        <f t="shared" si="0"/>
        <v>0</v>
      </c>
      <c r="I26" s="91">
        <v>20</v>
      </c>
    </row>
    <row r="27" spans="1:9">
      <c r="A27" s="88">
        <v>14</v>
      </c>
      <c r="B27" s="89" t="s">
        <v>105</v>
      </c>
      <c r="C27" s="90" t="s">
        <v>133</v>
      </c>
      <c r="D27" s="100" t="s">
        <v>134</v>
      </c>
      <c r="E27" s="92">
        <v>10</v>
      </c>
      <c r="F27" s="91" t="s">
        <v>124</v>
      </c>
      <c r="H27" s="93">
        <f t="shared" si="0"/>
        <v>0</v>
      </c>
      <c r="I27" s="91">
        <v>20</v>
      </c>
    </row>
    <row r="28" spans="1:9">
      <c r="A28" s="88">
        <v>15</v>
      </c>
      <c r="B28" s="89" t="s">
        <v>101</v>
      </c>
      <c r="C28" s="90" t="s">
        <v>135</v>
      </c>
      <c r="D28" s="100" t="s">
        <v>136</v>
      </c>
      <c r="E28" s="92">
        <v>56</v>
      </c>
      <c r="F28" s="91" t="s">
        <v>108</v>
      </c>
      <c r="H28" s="93">
        <f t="shared" si="0"/>
        <v>0</v>
      </c>
      <c r="I28" s="91">
        <v>20</v>
      </c>
    </row>
    <row r="29" spans="1:9">
      <c r="A29" s="88">
        <v>16</v>
      </c>
      <c r="B29" s="89" t="s">
        <v>105</v>
      </c>
      <c r="C29" s="90" t="s">
        <v>137</v>
      </c>
      <c r="D29" s="100" t="s">
        <v>138</v>
      </c>
      <c r="E29" s="92">
        <v>18.75</v>
      </c>
      <c r="F29" s="91" t="s">
        <v>108</v>
      </c>
      <c r="H29" s="93">
        <f t="shared" si="0"/>
        <v>0</v>
      </c>
      <c r="I29" s="91">
        <v>20</v>
      </c>
    </row>
    <row r="30" spans="1:9">
      <c r="A30" s="88">
        <v>17</v>
      </c>
      <c r="B30" s="89" t="s">
        <v>101</v>
      </c>
      <c r="C30" s="90" t="s">
        <v>139</v>
      </c>
      <c r="D30" s="100" t="s">
        <v>140</v>
      </c>
      <c r="E30" s="92">
        <v>161.477</v>
      </c>
      <c r="F30" s="91" t="s">
        <v>108</v>
      </c>
      <c r="H30" s="93">
        <f t="shared" si="0"/>
        <v>0</v>
      </c>
      <c r="I30" s="91">
        <v>20</v>
      </c>
    </row>
    <row r="31" spans="1:9">
      <c r="A31" s="88">
        <v>18</v>
      </c>
      <c r="B31" s="89" t="s">
        <v>105</v>
      </c>
      <c r="C31" s="90" t="s">
        <v>141</v>
      </c>
      <c r="D31" s="100" t="s">
        <v>142</v>
      </c>
      <c r="E31" s="92">
        <v>21.675000000000001</v>
      </c>
      <c r="F31" s="91" t="s">
        <v>108</v>
      </c>
      <c r="H31" s="93">
        <f t="shared" si="0"/>
        <v>0</v>
      </c>
      <c r="I31" s="91">
        <v>20</v>
      </c>
    </row>
    <row r="32" spans="1:9">
      <c r="A32" s="88">
        <v>19</v>
      </c>
      <c r="B32" s="89" t="s">
        <v>105</v>
      </c>
      <c r="C32" s="90" t="s">
        <v>143</v>
      </c>
      <c r="D32" s="100" t="s">
        <v>144</v>
      </c>
      <c r="E32" s="92">
        <v>1903.7660000000001</v>
      </c>
      <c r="F32" s="91" t="s">
        <v>108</v>
      </c>
      <c r="H32" s="93">
        <f t="shared" si="0"/>
        <v>0</v>
      </c>
      <c r="I32" s="91">
        <v>20</v>
      </c>
    </row>
    <row r="33" spans="1:9">
      <c r="A33" s="88">
        <v>20</v>
      </c>
      <c r="B33" s="89" t="s">
        <v>105</v>
      </c>
      <c r="C33" s="90" t="s">
        <v>145</v>
      </c>
      <c r="D33" s="100" t="s">
        <v>146</v>
      </c>
      <c r="E33" s="92">
        <v>1903.7660000000001</v>
      </c>
      <c r="F33" s="91" t="s">
        <v>108</v>
      </c>
      <c r="H33" s="93">
        <f t="shared" si="0"/>
        <v>0</v>
      </c>
      <c r="I33" s="91">
        <v>20</v>
      </c>
    </row>
    <row r="34" spans="1:9">
      <c r="A34" s="88">
        <v>21</v>
      </c>
      <c r="B34" s="89" t="s">
        <v>105</v>
      </c>
      <c r="C34" s="90" t="s">
        <v>147</v>
      </c>
      <c r="D34" s="100" t="s">
        <v>148</v>
      </c>
      <c r="E34" s="92">
        <v>7.2</v>
      </c>
      <c r="F34" s="91" t="s">
        <v>108</v>
      </c>
      <c r="H34" s="93">
        <f t="shared" si="0"/>
        <v>0</v>
      </c>
      <c r="I34" s="91">
        <v>20</v>
      </c>
    </row>
    <row r="35" spans="1:9">
      <c r="A35" s="88">
        <v>22</v>
      </c>
      <c r="B35" s="89" t="s">
        <v>105</v>
      </c>
      <c r="C35" s="90" t="s">
        <v>149</v>
      </c>
      <c r="D35" s="100" t="s">
        <v>150</v>
      </c>
      <c r="E35" s="92">
        <v>4</v>
      </c>
      <c r="F35" s="91" t="s">
        <v>108</v>
      </c>
      <c r="H35" s="93">
        <f t="shared" si="0"/>
        <v>0</v>
      </c>
      <c r="I35" s="91">
        <v>20</v>
      </c>
    </row>
    <row r="36" spans="1:9">
      <c r="A36" s="88">
        <v>23</v>
      </c>
      <c r="B36" s="89" t="s">
        <v>105</v>
      </c>
      <c r="C36" s="90" t="s">
        <v>151</v>
      </c>
      <c r="D36" s="100" t="s">
        <v>152</v>
      </c>
      <c r="E36" s="92">
        <v>4</v>
      </c>
      <c r="F36" s="91" t="s">
        <v>108</v>
      </c>
      <c r="H36" s="93">
        <f t="shared" si="0"/>
        <v>0</v>
      </c>
      <c r="I36" s="91">
        <v>20</v>
      </c>
    </row>
    <row r="37" spans="1:9">
      <c r="A37" s="88">
        <v>24</v>
      </c>
      <c r="B37" s="89" t="s">
        <v>101</v>
      </c>
      <c r="C37" s="90" t="s">
        <v>153</v>
      </c>
      <c r="D37" s="100" t="s">
        <v>154</v>
      </c>
      <c r="E37" s="92">
        <v>0.49</v>
      </c>
      <c r="F37" s="91" t="s">
        <v>108</v>
      </c>
      <c r="H37" s="93">
        <f t="shared" si="0"/>
        <v>0</v>
      </c>
      <c r="I37" s="91">
        <v>20</v>
      </c>
    </row>
    <row r="38" spans="1:9">
      <c r="A38" s="88">
        <v>25</v>
      </c>
      <c r="B38" s="89" t="s">
        <v>105</v>
      </c>
      <c r="C38" s="90" t="s">
        <v>155</v>
      </c>
      <c r="D38" s="100" t="s">
        <v>156</v>
      </c>
      <c r="E38" s="92">
        <v>9</v>
      </c>
      <c r="F38" s="91" t="s">
        <v>124</v>
      </c>
      <c r="H38" s="93">
        <f t="shared" si="0"/>
        <v>0</v>
      </c>
      <c r="I38" s="91">
        <v>20</v>
      </c>
    </row>
    <row r="39" spans="1:9">
      <c r="A39" s="88">
        <v>26</v>
      </c>
      <c r="B39" s="89" t="s">
        <v>157</v>
      </c>
      <c r="C39" s="90" t="s">
        <v>158</v>
      </c>
      <c r="D39" s="100" t="s">
        <v>159</v>
      </c>
      <c r="E39" s="92">
        <v>9.9</v>
      </c>
      <c r="F39" s="91" t="s">
        <v>124</v>
      </c>
      <c r="H39" s="93">
        <f t="shared" si="0"/>
        <v>0</v>
      </c>
      <c r="I39" s="91">
        <v>20</v>
      </c>
    </row>
    <row r="40" spans="1:9">
      <c r="A40" s="88">
        <v>27</v>
      </c>
      <c r="B40" s="89" t="s">
        <v>157</v>
      </c>
      <c r="C40" s="90" t="s">
        <v>160</v>
      </c>
      <c r="D40" s="100" t="s">
        <v>161</v>
      </c>
      <c r="E40" s="92">
        <v>2</v>
      </c>
      <c r="F40" s="91" t="s">
        <v>162</v>
      </c>
      <c r="H40" s="93">
        <f t="shared" si="0"/>
        <v>0</v>
      </c>
      <c r="I40" s="91">
        <v>20</v>
      </c>
    </row>
    <row r="41" spans="1:9" ht="20.399999999999999">
      <c r="A41" s="88">
        <v>28</v>
      </c>
      <c r="B41" s="89" t="s">
        <v>105</v>
      </c>
      <c r="C41" s="90" t="s">
        <v>163</v>
      </c>
      <c r="D41" s="100" t="s">
        <v>164</v>
      </c>
      <c r="E41" s="92">
        <v>2344.529</v>
      </c>
      <c r="F41" s="91" t="s">
        <v>104</v>
      </c>
      <c r="H41" s="93">
        <f t="shared" si="0"/>
        <v>0</v>
      </c>
      <c r="I41" s="91">
        <v>20</v>
      </c>
    </row>
    <row r="42" spans="1:9">
      <c r="A42" s="88">
        <v>29</v>
      </c>
      <c r="B42" s="89" t="s">
        <v>105</v>
      </c>
      <c r="C42" s="90" t="s">
        <v>165</v>
      </c>
      <c r="D42" s="100" t="s">
        <v>166</v>
      </c>
      <c r="E42" s="92">
        <v>2344.529</v>
      </c>
      <c r="F42" s="91" t="s">
        <v>104</v>
      </c>
      <c r="H42" s="93">
        <f t="shared" si="0"/>
        <v>0</v>
      </c>
      <c r="I42" s="91">
        <v>20</v>
      </c>
    </row>
    <row r="43" spans="1:9">
      <c r="A43" s="88">
        <v>30</v>
      </c>
      <c r="B43" s="89" t="s">
        <v>105</v>
      </c>
      <c r="C43" s="90" t="s">
        <v>167</v>
      </c>
      <c r="D43" s="100" t="s">
        <v>168</v>
      </c>
      <c r="E43" s="92">
        <v>1937.1310000000001</v>
      </c>
      <c r="F43" s="91" t="s">
        <v>108</v>
      </c>
      <c r="H43" s="93">
        <f t="shared" si="0"/>
        <v>0</v>
      </c>
      <c r="I43" s="91">
        <v>20</v>
      </c>
    </row>
    <row r="44" spans="1:9">
      <c r="A44" s="88">
        <v>31</v>
      </c>
      <c r="B44" s="89" t="s">
        <v>105</v>
      </c>
      <c r="C44" s="90" t="s">
        <v>169</v>
      </c>
      <c r="D44" s="100" t="s">
        <v>170</v>
      </c>
      <c r="E44" s="92">
        <v>438.76299999999998</v>
      </c>
      <c r="F44" s="91" t="s">
        <v>108</v>
      </c>
      <c r="H44" s="93">
        <f t="shared" si="0"/>
        <v>0</v>
      </c>
      <c r="I44" s="91">
        <v>20</v>
      </c>
    </row>
    <row r="45" spans="1:9">
      <c r="A45" s="88">
        <v>32</v>
      </c>
      <c r="B45" s="89" t="s">
        <v>101</v>
      </c>
      <c r="C45" s="90" t="s">
        <v>171</v>
      </c>
      <c r="D45" s="100" t="s">
        <v>172</v>
      </c>
      <c r="E45" s="92">
        <v>161.477</v>
      </c>
      <c r="F45" s="91" t="s">
        <v>108</v>
      </c>
      <c r="H45" s="93">
        <f t="shared" si="0"/>
        <v>0</v>
      </c>
      <c r="I45" s="91">
        <v>20</v>
      </c>
    </row>
    <row r="46" spans="1:9">
      <c r="A46" s="88">
        <v>33</v>
      </c>
      <c r="B46" s="89" t="s">
        <v>101</v>
      </c>
      <c r="C46" s="90" t="s">
        <v>173</v>
      </c>
      <c r="D46" s="100" t="s">
        <v>174</v>
      </c>
      <c r="E46" s="92">
        <v>438.76299999999998</v>
      </c>
      <c r="F46" s="91" t="s">
        <v>108</v>
      </c>
      <c r="H46" s="93">
        <f t="shared" si="0"/>
        <v>0</v>
      </c>
      <c r="I46" s="91">
        <v>20</v>
      </c>
    </row>
    <row r="47" spans="1:9">
      <c r="A47" s="88">
        <v>34</v>
      </c>
      <c r="B47" s="89" t="s">
        <v>175</v>
      </c>
      <c r="C47" s="90" t="s">
        <v>176</v>
      </c>
      <c r="D47" s="100" t="s">
        <v>177</v>
      </c>
      <c r="E47" s="92">
        <v>438.76299999999998</v>
      </c>
      <c r="F47" s="91" t="s">
        <v>108</v>
      </c>
      <c r="H47" s="93">
        <f t="shared" si="0"/>
        <v>0</v>
      </c>
      <c r="I47" s="91">
        <v>20</v>
      </c>
    </row>
    <row r="48" spans="1:9" ht="20.399999999999999">
      <c r="A48" s="88">
        <v>35</v>
      </c>
      <c r="B48" s="89" t="s">
        <v>101</v>
      </c>
      <c r="C48" s="90" t="s">
        <v>178</v>
      </c>
      <c r="D48" s="100" t="s">
        <v>179</v>
      </c>
      <c r="E48" s="92">
        <v>1498.3679999999999</v>
      </c>
      <c r="F48" s="91" t="s">
        <v>108</v>
      </c>
      <c r="H48" s="93">
        <f t="shared" si="0"/>
        <v>0</v>
      </c>
      <c r="I48" s="91">
        <v>20</v>
      </c>
    </row>
    <row r="49" spans="1:9">
      <c r="A49" s="88">
        <v>36</v>
      </c>
      <c r="B49" s="89" t="s">
        <v>101</v>
      </c>
      <c r="C49" s="90" t="s">
        <v>180</v>
      </c>
      <c r="D49" s="100" t="s">
        <v>181</v>
      </c>
      <c r="E49" s="92">
        <v>299.39499999999998</v>
      </c>
      <c r="F49" s="91" t="s">
        <v>108</v>
      </c>
      <c r="H49" s="93">
        <f t="shared" si="0"/>
        <v>0</v>
      </c>
      <c r="I49" s="91">
        <v>20</v>
      </c>
    </row>
    <row r="50" spans="1:9">
      <c r="A50" s="88">
        <v>37</v>
      </c>
      <c r="B50" s="89" t="s">
        <v>157</v>
      </c>
      <c r="C50" s="90" t="s">
        <v>182</v>
      </c>
      <c r="D50" s="100" t="s">
        <v>183</v>
      </c>
      <c r="E50" s="92">
        <v>299.39499999999998</v>
      </c>
      <c r="F50" s="91" t="s">
        <v>108</v>
      </c>
      <c r="H50" s="93">
        <f t="shared" si="0"/>
        <v>0</v>
      </c>
      <c r="I50" s="91">
        <v>20</v>
      </c>
    </row>
    <row r="51" spans="1:9">
      <c r="A51" s="88">
        <v>38</v>
      </c>
      <c r="B51" s="89" t="s">
        <v>105</v>
      </c>
      <c r="C51" s="90" t="s">
        <v>184</v>
      </c>
      <c r="D51" s="100" t="s">
        <v>185</v>
      </c>
      <c r="E51" s="92">
        <v>1295.3</v>
      </c>
      <c r="F51" s="91" t="s">
        <v>104</v>
      </c>
      <c r="H51" s="93">
        <f t="shared" si="0"/>
        <v>0</v>
      </c>
      <c r="I51" s="91">
        <v>20</v>
      </c>
    </row>
    <row r="52" spans="1:9">
      <c r="A52" s="88">
        <v>39</v>
      </c>
      <c r="B52" s="89" t="s">
        <v>157</v>
      </c>
      <c r="C52" s="90" t="s">
        <v>186</v>
      </c>
      <c r="D52" s="100" t="s">
        <v>187</v>
      </c>
      <c r="E52" s="92">
        <v>259.06</v>
      </c>
      <c r="F52" s="91" t="s">
        <v>188</v>
      </c>
      <c r="H52" s="93">
        <f t="shared" si="0"/>
        <v>0</v>
      </c>
      <c r="I52" s="91">
        <v>20</v>
      </c>
    </row>
    <row r="53" spans="1:9">
      <c r="A53" s="88">
        <v>40</v>
      </c>
      <c r="B53" s="89" t="s">
        <v>101</v>
      </c>
      <c r="C53" s="90" t="s">
        <v>189</v>
      </c>
      <c r="D53" s="100" t="s">
        <v>190</v>
      </c>
      <c r="E53" s="92">
        <v>971.47500000000002</v>
      </c>
      <c r="F53" s="91" t="s">
        <v>104</v>
      </c>
      <c r="H53" s="93">
        <f t="shared" si="0"/>
        <v>0</v>
      </c>
      <c r="I53" s="91">
        <v>20</v>
      </c>
    </row>
    <row r="54" spans="1:9">
      <c r="D54" s="111" t="s">
        <v>191</v>
      </c>
      <c r="E54" s="112">
        <f>H54</f>
        <v>0</v>
      </c>
      <c r="H54" s="112">
        <f>SUM(H12:H53)</f>
        <v>0</v>
      </c>
    </row>
    <row r="56" spans="1:9">
      <c r="B56" s="90" t="s">
        <v>192</v>
      </c>
    </row>
    <row r="57" spans="1:9" ht="20.399999999999999">
      <c r="A57" s="88">
        <v>41</v>
      </c>
      <c r="B57" s="89" t="s">
        <v>97</v>
      </c>
      <c r="C57" s="90" t="s">
        <v>193</v>
      </c>
      <c r="D57" s="100" t="s">
        <v>194</v>
      </c>
      <c r="E57" s="92">
        <v>722.5</v>
      </c>
      <c r="F57" s="91" t="s">
        <v>124</v>
      </c>
      <c r="H57" s="93">
        <f>ROUND(E57*G57, 2)</f>
        <v>0</v>
      </c>
      <c r="I57" s="91">
        <v>20</v>
      </c>
    </row>
    <row r="58" spans="1:9">
      <c r="D58" s="111" t="s">
        <v>195</v>
      </c>
      <c r="E58" s="112">
        <f>H58</f>
        <v>0</v>
      </c>
      <c r="H58" s="112">
        <f>SUM(H56:H57)</f>
        <v>0</v>
      </c>
    </row>
    <row r="60" spans="1:9">
      <c r="B60" s="90" t="s">
        <v>196</v>
      </c>
    </row>
    <row r="61" spans="1:9" ht="20.399999999999999">
      <c r="A61" s="88">
        <v>42</v>
      </c>
      <c r="B61" s="89" t="s">
        <v>97</v>
      </c>
      <c r="C61" s="90" t="s">
        <v>197</v>
      </c>
      <c r="D61" s="100" t="s">
        <v>198</v>
      </c>
      <c r="E61" s="92">
        <v>108.825</v>
      </c>
      <c r="F61" s="91" t="s">
        <v>108</v>
      </c>
      <c r="H61" s="93">
        <f>ROUND(E61*G61, 2)</f>
        <v>0</v>
      </c>
      <c r="I61" s="91">
        <v>20</v>
      </c>
    </row>
    <row r="62" spans="1:9">
      <c r="D62" s="111" t="s">
        <v>199</v>
      </c>
      <c r="E62" s="112">
        <f>H62</f>
        <v>0</v>
      </c>
      <c r="H62" s="112">
        <f>SUM(H60:H61)</f>
        <v>0</v>
      </c>
    </row>
    <row r="64" spans="1:9">
      <c r="B64" s="90" t="s">
        <v>200</v>
      </c>
    </row>
    <row r="65" spans="1:9" ht="20.399999999999999">
      <c r="A65" s="88">
        <v>43</v>
      </c>
      <c r="B65" s="89" t="s">
        <v>113</v>
      </c>
      <c r="C65" s="90" t="s">
        <v>201</v>
      </c>
      <c r="D65" s="100" t="s">
        <v>202</v>
      </c>
      <c r="E65" s="92">
        <v>65.819999999999993</v>
      </c>
      <c r="F65" s="91" t="s">
        <v>104</v>
      </c>
      <c r="H65" s="93">
        <f t="shared" ref="H65:H71" si="1">ROUND(E65*G65, 2)</f>
        <v>0</v>
      </c>
      <c r="I65" s="91">
        <v>20</v>
      </c>
    </row>
    <row r="66" spans="1:9" ht="20.399999999999999">
      <c r="A66" s="88">
        <v>44</v>
      </c>
      <c r="B66" s="89" t="s">
        <v>113</v>
      </c>
      <c r="C66" s="90" t="s">
        <v>203</v>
      </c>
      <c r="D66" s="100" t="s">
        <v>204</v>
      </c>
      <c r="E66" s="92">
        <v>135.30000000000001</v>
      </c>
      <c r="F66" s="91" t="s">
        <v>104</v>
      </c>
      <c r="H66" s="93">
        <f t="shared" si="1"/>
        <v>0</v>
      </c>
      <c r="I66" s="91">
        <v>20</v>
      </c>
    </row>
    <row r="67" spans="1:9">
      <c r="A67" s="88">
        <v>45</v>
      </c>
      <c r="B67" s="89" t="s">
        <v>113</v>
      </c>
      <c r="C67" s="90" t="s">
        <v>205</v>
      </c>
      <c r="D67" s="100" t="s">
        <v>206</v>
      </c>
      <c r="E67" s="92">
        <v>41.82</v>
      </c>
      <c r="F67" s="91" t="s">
        <v>104</v>
      </c>
      <c r="H67" s="93">
        <f t="shared" si="1"/>
        <v>0</v>
      </c>
      <c r="I67" s="91">
        <v>20</v>
      </c>
    </row>
    <row r="68" spans="1:9" ht="20.399999999999999">
      <c r="A68" s="88">
        <v>46</v>
      </c>
      <c r="B68" s="89" t="s">
        <v>113</v>
      </c>
      <c r="C68" s="90" t="s">
        <v>207</v>
      </c>
      <c r="D68" s="100" t="s">
        <v>208</v>
      </c>
      <c r="E68" s="92">
        <v>60</v>
      </c>
      <c r="F68" s="91" t="s">
        <v>104</v>
      </c>
      <c r="H68" s="93">
        <f t="shared" si="1"/>
        <v>0</v>
      </c>
      <c r="I68" s="91">
        <v>20</v>
      </c>
    </row>
    <row r="69" spans="1:9" ht="20.399999999999999">
      <c r="A69" s="88">
        <v>47</v>
      </c>
      <c r="B69" s="89" t="s">
        <v>105</v>
      </c>
      <c r="C69" s="90" t="s">
        <v>209</v>
      </c>
      <c r="D69" s="100" t="s">
        <v>210</v>
      </c>
      <c r="E69" s="92">
        <v>60</v>
      </c>
      <c r="F69" s="91" t="s">
        <v>104</v>
      </c>
      <c r="H69" s="93">
        <f t="shared" si="1"/>
        <v>0</v>
      </c>
      <c r="I69" s="91">
        <v>20</v>
      </c>
    </row>
    <row r="70" spans="1:9" ht="20.399999999999999">
      <c r="A70" s="88">
        <v>48</v>
      </c>
      <c r="B70" s="89" t="s">
        <v>105</v>
      </c>
      <c r="C70" s="90" t="s">
        <v>211</v>
      </c>
      <c r="D70" s="100" t="s">
        <v>212</v>
      </c>
      <c r="E70" s="92">
        <v>135.30000000000001</v>
      </c>
      <c r="F70" s="91" t="s">
        <v>104</v>
      </c>
      <c r="H70" s="93">
        <f t="shared" si="1"/>
        <v>0</v>
      </c>
      <c r="I70" s="91">
        <v>20</v>
      </c>
    </row>
    <row r="71" spans="1:9">
      <c r="A71" s="88">
        <v>49</v>
      </c>
      <c r="B71" s="89" t="s">
        <v>113</v>
      </c>
      <c r="C71" s="90" t="s">
        <v>213</v>
      </c>
      <c r="D71" s="100" t="s">
        <v>214</v>
      </c>
      <c r="E71" s="92">
        <v>9.6999999999999993</v>
      </c>
      <c r="F71" s="91" t="s">
        <v>104</v>
      </c>
      <c r="H71" s="93">
        <f t="shared" si="1"/>
        <v>0</v>
      </c>
      <c r="I71" s="91">
        <v>20</v>
      </c>
    </row>
    <row r="72" spans="1:9">
      <c r="D72" s="111" t="s">
        <v>215</v>
      </c>
      <c r="E72" s="112">
        <f>H72</f>
        <v>0</v>
      </c>
      <c r="H72" s="112">
        <f>SUM(H64:H71)</f>
        <v>0</v>
      </c>
    </row>
    <row r="74" spans="1:9">
      <c r="B74" s="90" t="s">
        <v>216</v>
      </c>
    </row>
    <row r="75" spans="1:9" ht="20.399999999999999">
      <c r="A75" s="88">
        <v>50</v>
      </c>
      <c r="B75" s="89" t="s">
        <v>97</v>
      </c>
      <c r="C75" s="90" t="s">
        <v>217</v>
      </c>
      <c r="D75" s="100" t="s">
        <v>218</v>
      </c>
      <c r="E75" s="92">
        <v>7</v>
      </c>
      <c r="F75" s="91" t="s">
        <v>162</v>
      </c>
      <c r="H75" s="93">
        <f t="shared" ref="H75:H113" si="2">ROUND(E75*G75, 2)</f>
        <v>0</v>
      </c>
      <c r="I75" s="91">
        <v>20</v>
      </c>
    </row>
    <row r="76" spans="1:9">
      <c r="A76" s="88">
        <v>51</v>
      </c>
      <c r="B76" s="89" t="s">
        <v>157</v>
      </c>
      <c r="C76" s="90" t="s">
        <v>219</v>
      </c>
      <c r="D76" s="100" t="s">
        <v>220</v>
      </c>
      <c r="E76" s="92">
        <v>1</v>
      </c>
      <c r="F76" s="91" t="s">
        <v>162</v>
      </c>
      <c r="H76" s="93">
        <f t="shared" si="2"/>
        <v>0</v>
      </c>
      <c r="I76" s="91">
        <v>20</v>
      </c>
    </row>
    <row r="77" spans="1:9">
      <c r="A77" s="88">
        <v>52</v>
      </c>
      <c r="B77" s="89" t="s">
        <v>157</v>
      </c>
      <c r="C77" s="90" t="s">
        <v>221</v>
      </c>
      <c r="D77" s="100" t="s">
        <v>222</v>
      </c>
      <c r="E77" s="92">
        <v>1</v>
      </c>
      <c r="F77" s="91" t="s">
        <v>162</v>
      </c>
      <c r="H77" s="93">
        <f t="shared" si="2"/>
        <v>0</v>
      </c>
      <c r="I77" s="91">
        <v>20</v>
      </c>
    </row>
    <row r="78" spans="1:9">
      <c r="A78" s="88">
        <v>53</v>
      </c>
      <c r="B78" s="89" t="s">
        <v>157</v>
      </c>
      <c r="C78" s="90" t="s">
        <v>223</v>
      </c>
      <c r="D78" s="100" t="s">
        <v>224</v>
      </c>
      <c r="E78" s="92">
        <v>1</v>
      </c>
      <c r="F78" s="91" t="s">
        <v>162</v>
      </c>
      <c r="H78" s="93">
        <f t="shared" si="2"/>
        <v>0</v>
      </c>
      <c r="I78" s="91">
        <v>20</v>
      </c>
    </row>
    <row r="79" spans="1:9">
      <c r="A79" s="88">
        <v>54</v>
      </c>
      <c r="B79" s="89" t="s">
        <v>157</v>
      </c>
      <c r="C79" s="90" t="s">
        <v>225</v>
      </c>
      <c r="D79" s="100" t="s">
        <v>226</v>
      </c>
      <c r="E79" s="92">
        <v>4</v>
      </c>
      <c r="F79" s="91" t="s">
        <v>162</v>
      </c>
      <c r="H79" s="93">
        <f t="shared" si="2"/>
        <v>0</v>
      </c>
      <c r="I79" s="91">
        <v>20</v>
      </c>
    </row>
    <row r="80" spans="1:9" ht="20.399999999999999">
      <c r="A80" s="88">
        <v>55</v>
      </c>
      <c r="B80" s="89" t="s">
        <v>97</v>
      </c>
      <c r="C80" s="90" t="s">
        <v>227</v>
      </c>
      <c r="D80" s="100" t="s">
        <v>228</v>
      </c>
      <c r="E80" s="92">
        <v>6</v>
      </c>
      <c r="F80" s="91" t="s">
        <v>162</v>
      </c>
      <c r="H80" s="93">
        <f t="shared" si="2"/>
        <v>0</v>
      </c>
      <c r="I80" s="91">
        <v>20</v>
      </c>
    </row>
    <row r="81" spans="1:9">
      <c r="A81" s="88">
        <v>56</v>
      </c>
      <c r="B81" s="89" t="s">
        <v>157</v>
      </c>
      <c r="C81" s="90" t="s">
        <v>229</v>
      </c>
      <c r="D81" s="100" t="s">
        <v>230</v>
      </c>
      <c r="E81" s="92">
        <v>6</v>
      </c>
      <c r="F81" s="91" t="s">
        <v>162</v>
      </c>
      <c r="H81" s="93">
        <f t="shared" si="2"/>
        <v>0</v>
      </c>
      <c r="I81" s="91">
        <v>20</v>
      </c>
    </row>
    <row r="82" spans="1:9" ht="20.399999999999999">
      <c r="A82" s="88">
        <v>57</v>
      </c>
      <c r="B82" s="89" t="s">
        <v>97</v>
      </c>
      <c r="C82" s="90" t="s">
        <v>231</v>
      </c>
      <c r="D82" s="100" t="s">
        <v>232</v>
      </c>
      <c r="E82" s="92">
        <v>7</v>
      </c>
      <c r="F82" s="91" t="s">
        <v>162</v>
      </c>
      <c r="H82" s="93">
        <f t="shared" si="2"/>
        <v>0</v>
      </c>
      <c r="I82" s="91">
        <v>20</v>
      </c>
    </row>
    <row r="83" spans="1:9">
      <c r="A83" s="88">
        <v>58</v>
      </c>
      <c r="B83" s="89" t="s">
        <v>157</v>
      </c>
      <c r="C83" s="90" t="s">
        <v>233</v>
      </c>
      <c r="D83" s="100" t="s">
        <v>234</v>
      </c>
      <c r="E83" s="92">
        <v>6</v>
      </c>
      <c r="F83" s="91" t="s">
        <v>162</v>
      </c>
      <c r="H83" s="93">
        <f t="shared" si="2"/>
        <v>0</v>
      </c>
      <c r="I83" s="91">
        <v>20</v>
      </c>
    </row>
    <row r="84" spans="1:9">
      <c r="A84" s="88">
        <v>59</v>
      </c>
      <c r="B84" s="89" t="s">
        <v>157</v>
      </c>
      <c r="C84" s="90" t="s">
        <v>235</v>
      </c>
      <c r="D84" s="100" t="s">
        <v>236</v>
      </c>
      <c r="E84" s="92">
        <v>1</v>
      </c>
      <c r="F84" s="91" t="s">
        <v>162</v>
      </c>
      <c r="H84" s="93">
        <f t="shared" si="2"/>
        <v>0</v>
      </c>
      <c r="I84" s="91">
        <v>20</v>
      </c>
    </row>
    <row r="85" spans="1:9" ht="20.399999999999999">
      <c r="A85" s="88">
        <v>60</v>
      </c>
      <c r="B85" s="89" t="s">
        <v>97</v>
      </c>
      <c r="C85" s="90" t="s">
        <v>237</v>
      </c>
      <c r="D85" s="100" t="s">
        <v>238</v>
      </c>
      <c r="E85" s="92">
        <v>3</v>
      </c>
      <c r="F85" s="91" t="s">
        <v>162</v>
      </c>
      <c r="H85" s="93">
        <f t="shared" si="2"/>
        <v>0</v>
      </c>
      <c r="I85" s="91">
        <v>20</v>
      </c>
    </row>
    <row r="86" spans="1:9">
      <c r="A86" s="88">
        <v>61</v>
      </c>
      <c r="B86" s="89" t="s">
        <v>157</v>
      </c>
      <c r="C86" s="90" t="s">
        <v>239</v>
      </c>
      <c r="D86" s="100" t="s">
        <v>240</v>
      </c>
      <c r="E86" s="92">
        <v>3</v>
      </c>
      <c r="F86" s="91" t="s">
        <v>162</v>
      </c>
      <c r="H86" s="93">
        <f t="shared" si="2"/>
        <v>0</v>
      </c>
      <c r="I86" s="91">
        <v>20</v>
      </c>
    </row>
    <row r="87" spans="1:9" ht="20.399999999999999">
      <c r="A87" s="88">
        <v>62</v>
      </c>
      <c r="B87" s="89" t="s">
        <v>97</v>
      </c>
      <c r="C87" s="90" t="s">
        <v>241</v>
      </c>
      <c r="D87" s="100" t="s">
        <v>242</v>
      </c>
      <c r="E87" s="92">
        <v>731.5</v>
      </c>
      <c r="F87" s="91" t="s">
        <v>124</v>
      </c>
      <c r="H87" s="93">
        <f t="shared" si="2"/>
        <v>0</v>
      </c>
      <c r="I87" s="91">
        <v>20</v>
      </c>
    </row>
    <row r="88" spans="1:9" ht="20.399999999999999">
      <c r="A88" s="88">
        <v>63</v>
      </c>
      <c r="B88" s="89" t="s">
        <v>157</v>
      </c>
      <c r="C88" s="90" t="s">
        <v>243</v>
      </c>
      <c r="D88" s="100" t="s">
        <v>244</v>
      </c>
      <c r="E88" s="92">
        <v>731.5</v>
      </c>
      <c r="F88" s="91" t="s">
        <v>124</v>
      </c>
      <c r="H88" s="93">
        <f t="shared" si="2"/>
        <v>0</v>
      </c>
      <c r="I88" s="91">
        <v>20</v>
      </c>
    </row>
    <row r="89" spans="1:9" ht="20.399999999999999">
      <c r="A89" s="88">
        <v>64</v>
      </c>
      <c r="B89" s="89" t="s">
        <v>97</v>
      </c>
      <c r="C89" s="90" t="s">
        <v>245</v>
      </c>
      <c r="D89" s="100" t="s">
        <v>246</v>
      </c>
      <c r="E89" s="92">
        <v>71</v>
      </c>
      <c r="F89" s="91" t="s">
        <v>162</v>
      </c>
      <c r="H89" s="93">
        <f t="shared" si="2"/>
        <v>0</v>
      </c>
      <c r="I89" s="91">
        <v>20</v>
      </c>
    </row>
    <row r="90" spans="1:9">
      <c r="A90" s="88">
        <v>65</v>
      </c>
      <c r="B90" s="89" t="s">
        <v>157</v>
      </c>
      <c r="C90" s="90" t="s">
        <v>247</v>
      </c>
      <c r="D90" s="100" t="s">
        <v>248</v>
      </c>
      <c r="E90" s="92">
        <v>71</v>
      </c>
      <c r="F90" s="91" t="s">
        <v>162</v>
      </c>
      <c r="H90" s="93">
        <f t="shared" si="2"/>
        <v>0</v>
      </c>
      <c r="I90" s="91">
        <v>20</v>
      </c>
    </row>
    <row r="91" spans="1:9" ht="20.399999999999999">
      <c r="A91" s="88">
        <v>66</v>
      </c>
      <c r="B91" s="89" t="s">
        <v>97</v>
      </c>
      <c r="C91" s="90" t="s">
        <v>249</v>
      </c>
      <c r="D91" s="100" t="s">
        <v>250</v>
      </c>
      <c r="E91" s="92">
        <v>5</v>
      </c>
      <c r="F91" s="91" t="s">
        <v>162</v>
      </c>
      <c r="H91" s="93">
        <f t="shared" si="2"/>
        <v>0</v>
      </c>
      <c r="I91" s="91">
        <v>20</v>
      </c>
    </row>
    <row r="92" spans="1:9" ht="20.399999999999999">
      <c r="A92" s="88">
        <v>67</v>
      </c>
      <c r="B92" s="89" t="s">
        <v>97</v>
      </c>
      <c r="C92" s="90" t="s">
        <v>251</v>
      </c>
      <c r="D92" s="100" t="s">
        <v>252</v>
      </c>
      <c r="E92" s="92">
        <v>1</v>
      </c>
      <c r="F92" s="91" t="s">
        <v>162</v>
      </c>
      <c r="H92" s="93">
        <f t="shared" si="2"/>
        <v>0</v>
      </c>
      <c r="I92" s="91">
        <v>20</v>
      </c>
    </row>
    <row r="93" spans="1:9">
      <c r="A93" s="88">
        <v>68</v>
      </c>
      <c r="B93" s="89" t="s">
        <v>157</v>
      </c>
      <c r="C93" s="90" t="s">
        <v>253</v>
      </c>
      <c r="D93" s="100" t="s">
        <v>254</v>
      </c>
      <c r="E93" s="92">
        <v>1</v>
      </c>
      <c r="F93" s="91" t="s">
        <v>162</v>
      </c>
      <c r="H93" s="93">
        <f t="shared" si="2"/>
        <v>0</v>
      </c>
      <c r="I93" s="91">
        <v>20</v>
      </c>
    </row>
    <row r="94" spans="1:9">
      <c r="A94" s="88">
        <v>69</v>
      </c>
      <c r="B94" s="89" t="s">
        <v>157</v>
      </c>
      <c r="C94" s="90" t="s">
        <v>255</v>
      </c>
      <c r="D94" s="100" t="s">
        <v>256</v>
      </c>
      <c r="E94" s="92">
        <v>4</v>
      </c>
      <c r="F94" s="91" t="s">
        <v>162</v>
      </c>
      <c r="H94" s="93">
        <f t="shared" si="2"/>
        <v>0</v>
      </c>
      <c r="I94" s="91">
        <v>20</v>
      </c>
    </row>
    <row r="95" spans="1:9">
      <c r="A95" s="88">
        <v>70</v>
      </c>
      <c r="B95" s="89" t="s">
        <v>157</v>
      </c>
      <c r="C95" s="90" t="s">
        <v>257</v>
      </c>
      <c r="D95" s="100" t="s">
        <v>258</v>
      </c>
      <c r="E95" s="92">
        <v>1</v>
      </c>
      <c r="F95" s="91" t="s">
        <v>162</v>
      </c>
      <c r="H95" s="93">
        <f t="shared" si="2"/>
        <v>0</v>
      </c>
      <c r="I95" s="91">
        <v>20</v>
      </c>
    </row>
    <row r="96" spans="1:9" ht="20.399999999999999">
      <c r="A96" s="88">
        <v>71</v>
      </c>
      <c r="B96" s="89" t="s">
        <v>97</v>
      </c>
      <c r="C96" s="90" t="s">
        <v>259</v>
      </c>
      <c r="D96" s="100" t="s">
        <v>260</v>
      </c>
      <c r="E96" s="92">
        <v>3</v>
      </c>
      <c r="F96" s="91" t="s">
        <v>162</v>
      </c>
      <c r="H96" s="93">
        <f t="shared" si="2"/>
        <v>0</v>
      </c>
      <c r="I96" s="91">
        <v>20</v>
      </c>
    </row>
    <row r="97" spans="1:9">
      <c r="A97" s="88">
        <v>72</v>
      </c>
      <c r="B97" s="89" t="s">
        <v>157</v>
      </c>
      <c r="C97" s="90" t="s">
        <v>261</v>
      </c>
      <c r="D97" s="100" t="s">
        <v>262</v>
      </c>
      <c r="E97" s="92">
        <v>3</v>
      </c>
      <c r="F97" s="91" t="s">
        <v>162</v>
      </c>
      <c r="H97" s="93">
        <f t="shared" si="2"/>
        <v>0</v>
      </c>
      <c r="I97" s="91">
        <v>20</v>
      </c>
    </row>
    <row r="98" spans="1:9">
      <c r="A98" s="88">
        <v>73</v>
      </c>
      <c r="B98" s="89" t="s">
        <v>157</v>
      </c>
      <c r="C98" s="90" t="s">
        <v>263</v>
      </c>
      <c r="D98" s="100" t="s">
        <v>264</v>
      </c>
      <c r="E98" s="92">
        <v>3</v>
      </c>
      <c r="F98" s="91" t="s">
        <v>162</v>
      </c>
      <c r="H98" s="93">
        <f t="shared" si="2"/>
        <v>0</v>
      </c>
      <c r="I98" s="91">
        <v>20</v>
      </c>
    </row>
    <row r="99" spans="1:9">
      <c r="A99" s="88">
        <v>74</v>
      </c>
      <c r="B99" s="89" t="s">
        <v>97</v>
      </c>
      <c r="C99" s="90" t="s">
        <v>265</v>
      </c>
      <c r="D99" s="100" t="s">
        <v>266</v>
      </c>
      <c r="E99" s="92">
        <v>3</v>
      </c>
      <c r="F99" s="91" t="s">
        <v>162</v>
      </c>
      <c r="H99" s="93">
        <f t="shared" si="2"/>
        <v>0</v>
      </c>
      <c r="I99" s="91">
        <v>20</v>
      </c>
    </row>
    <row r="100" spans="1:9">
      <c r="A100" s="88">
        <v>75</v>
      </c>
      <c r="B100" s="89" t="s">
        <v>157</v>
      </c>
      <c r="C100" s="90" t="s">
        <v>267</v>
      </c>
      <c r="D100" s="100" t="s">
        <v>268</v>
      </c>
      <c r="E100" s="92">
        <v>3</v>
      </c>
      <c r="F100" s="91" t="s">
        <v>162</v>
      </c>
      <c r="H100" s="93">
        <f t="shared" si="2"/>
        <v>0</v>
      </c>
      <c r="I100" s="91">
        <v>20</v>
      </c>
    </row>
    <row r="101" spans="1:9">
      <c r="A101" s="88">
        <v>76</v>
      </c>
      <c r="B101" s="89" t="s">
        <v>97</v>
      </c>
      <c r="C101" s="90" t="s">
        <v>269</v>
      </c>
      <c r="D101" s="100" t="s">
        <v>270</v>
      </c>
      <c r="E101" s="92">
        <v>731.5</v>
      </c>
      <c r="F101" s="91" t="s">
        <v>124</v>
      </c>
      <c r="H101" s="93">
        <f t="shared" si="2"/>
        <v>0</v>
      </c>
      <c r="I101" s="91">
        <v>20</v>
      </c>
    </row>
    <row r="102" spans="1:9">
      <c r="A102" s="88">
        <v>77</v>
      </c>
      <c r="B102" s="89" t="s">
        <v>97</v>
      </c>
      <c r="C102" s="90" t="s">
        <v>271</v>
      </c>
      <c r="D102" s="100" t="s">
        <v>272</v>
      </c>
      <c r="E102" s="92">
        <v>731.5</v>
      </c>
      <c r="F102" s="91" t="s">
        <v>124</v>
      </c>
      <c r="H102" s="93">
        <f t="shared" si="2"/>
        <v>0</v>
      </c>
      <c r="I102" s="91">
        <v>20</v>
      </c>
    </row>
    <row r="103" spans="1:9">
      <c r="A103" s="88">
        <v>78</v>
      </c>
      <c r="B103" s="89" t="s">
        <v>97</v>
      </c>
      <c r="C103" s="90" t="s">
        <v>273</v>
      </c>
      <c r="D103" s="100" t="s">
        <v>274</v>
      </c>
      <c r="E103" s="92">
        <v>1</v>
      </c>
      <c r="F103" s="91" t="s">
        <v>162</v>
      </c>
      <c r="H103" s="93">
        <f t="shared" si="2"/>
        <v>0</v>
      </c>
      <c r="I103" s="91">
        <v>20</v>
      </c>
    </row>
    <row r="104" spans="1:9">
      <c r="A104" s="88">
        <v>79</v>
      </c>
      <c r="B104" s="89" t="s">
        <v>97</v>
      </c>
      <c r="C104" s="90" t="s">
        <v>275</v>
      </c>
      <c r="D104" s="100" t="s">
        <v>276</v>
      </c>
      <c r="E104" s="92">
        <v>3</v>
      </c>
      <c r="F104" s="91" t="s">
        <v>162</v>
      </c>
      <c r="H104" s="93">
        <f t="shared" si="2"/>
        <v>0</v>
      </c>
      <c r="I104" s="91">
        <v>20</v>
      </c>
    </row>
    <row r="105" spans="1:9">
      <c r="A105" s="88">
        <v>80</v>
      </c>
      <c r="B105" s="89" t="s">
        <v>157</v>
      </c>
      <c r="C105" s="90" t="s">
        <v>277</v>
      </c>
      <c r="D105" s="100" t="s">
        <v>278</v>
      </c>
      <c r="E105" s="92">
        <v>3</v>
      </c>
      <c r="F105" s="91" t="s">
        <v>162</v>
      </c>
      <c r="H105" s="93">
        <f t="shared" si="2"/>
        <v>0</v>
      </c>
      <c r="I105" s="91">
        <v>20</v>
      </c>
    </row>
    <row r="106" spans="1:9">
      <c r="A106" s="88">
        <v>81</v>
      </c>
      <c r="B106" s="89" t="s">
        <v>97</v>
      </c>
      <c r="C106" s="90" t="s">
        <v>279</v>
      </c>
      <c r="D106" s="100" t="s">
        <v>280</v>
      </c>
      <c r="E106" s="92">
        <v>3</v>
      </c>
      <c r="F106" s="91" t="s">
        <v>162</v>
      </c>
      <c r="H106" s="93">
        <f t="shared" si="2"/>
        <v>0</v>
      </c>
      <c r="I106" s="91">
        <v>20</v>
      </c>
    </row>
    <row r="107" spans="1:9">
      <c r="A107" s="88">
        <v>82</v>
      </c>
      <c r="B107" s="89" t="s">
        <v>157</v>
      </c>
      <c r="C107" s="90" t="s">
        <v>281</v>
      </c>
      <c r="D107" s="100" t="s">
        <v>282</v>
      </c>
      <c r="E107" s="92">
        <v>3</v>
      </c>
      <c r="F107" s="91" t="s">
        <v>162</v>
      </c>
      <c r="H107" s="93">
        <f t="shared" si="2"/>
        <v>0</v>
      </c>
      <c r="I107" s="91">
        <v>20</v>
      </c>
    </row>
    <row r="108" spans="1:9">
      <c r="A108" s="88">
        <v>83</v>
      </c>
      <c r="B108" s="89" t="s">
        <v>97</v>
      </c>
      <c r="C108" s="90" t="s">
        <v>283</v>
      </c>
      <c r="D108" s="100" t="s">
        <v>284</v>
      </c>
      <c r="E108" s="92">
        <v>0.9</v>
      </c>
      <c r="F108" s="91" t="s">
        <v>108</v>
      </c>
      <c r="H108" s="93">
        <f t="shared" si="2"/>
        <v>0</v>
      </c>
      <c r="I108" s="91">
        <v>20</v>
      </c>
    </row>
    <row r="109" spans="1:9">
      <c r="A109" s="88">
        <v>84</v>
      </c>
      <c r="B109" s="89" t="s">
        <v>97</v>
      </c>
      <c r="C109" s="90" t="s">
        <v>285</v>
      </c>
      <c r="D109" s="100" t="s">
        <v>286</v>
      </c>
      <c r="E109" s="92">
        <v>3.6</v>
      </c>
      <c r="F109" s="91" t="s">
        <v>104</v>
      </c>
      <c r="H109" s="93">
        <f t="shared" si="2"/>
        <v>0</v>
      </c>
      <c r="I109" s="91">
        <v>20</v>
      </c>
    </row>
    <row r="110" spans="1:9" ht="20.399999999999999">
      <c r="A110" s="88">
        <v>85</v>
      </c>
      <c r="B110" s="89" t="s">
        <v>97</v>
      </c>
      <c r="C110" s="90" t="s">
        <v>287</v>
      </c>
      <c r="D110" s="100" t="s">
        <v>288</v>
      </c>
      <c r="E110" s="92">
        <v>722.5</v>
      </c>
      <c r="F110" s="91" t="s">
        <v>124</v>
      </c>
      <c r="H110" s="93">
        <f t="shared" si="2"/>
        <v>0</v>
      </c>
      <c r="I110" s="91">
        <v>20</v>
      </c>
    </row>
    <row r="111" spans="1:9" ht="20.399999999999999">
      <c r="A111" s="88">
        <v>86</v>
      </c>
      <c r="B111" s="89" t="s">
        <v>157</v>
      </c>
      <c r="C111" s="90" t="s">
        <v>289</v>
      </c>
      <c r="D111" s="100" t="s">
        <v>290</v>
      </c>
      <c r="E111" s="92">
        <v>722.5</v>
      </c>
      <c r="F111" s="91" t="s">
        <v>124</v>
      </c>
      <c r="H111" s="93">
        <f t="shared" si="2"/>
        <v>0</v>
      </c>
      <c r="I111" s="91">
        <v>20</v>
      </c>
    </row>
    <row r="112" spans="1:9">
      <c r="A112" s="88">
        <v>87</v>
      </c>
      <c r="B112" s="89" t="s">
        <v>97</v>
      </c>
      <c r="C112" s="90" t="s">
        <v>291</v>
      </c>
      <c r="D112" s="100" t="s">
        <v>292</v>
      </c>
      <c r="E112" s="92">
        <v>9</v>
      </c>
      <c r="F112" s="91" t="s">
        <v>162</v>
      </c>
      <c r="H112" s="93">
        <f t="shared" si="2"/>
        <v>0</v>
      </c>
      <c r="I112" s="91">
        <v>20</v>
      </c>
    </row>
    <row r="113" spans="1:9">
      <c r="A113" s="88">
        <v>88</v>
      </c>
      <c r="B113" s="89" t="s">
        <v>293</v>
      </c>
      <c r="C113" s="90" t="s">
        <v>294</v>
      </c>
      <c r="D113" s="100" t="s">
        <v>295</v>
      </c>
      <c r="E113" s="92">
        <v>72</v>
      </c>
      <c r="F113" s="91" t="s">
        <v>127</v>
      </c>
      <c r="H113" s="93">
        <f t="shared" si="2"/>
        <v>0</v>
      </c>
      <c r="I113" s="91">
        <v>20</v>
      </c>
    </row>
    <row r="114" spans="1:9">
      <c r="D114" s="111" t="s">
        <v>296</v>
      </c>
      <c r="E114" s="112">
        <f>H114</f>
        <v>0</v>
      </c>
      <c r="H114" s="112">
        <f>SUM(H74:H113)</f>
        <v>0</v>
      </c>
    </row>
    <row r="116" spans="1:9">
      <c r="B116" s="90" t="s">
        <v>297</v>
      </c>
    </row>
    <row r="117" spans="1:9" ht="20.399999999999999">
      <c r="A117" s="88">
        <v>89</v>
      </c>
      <c r="B117" s="89" t="s">
        <v>113</v>
      </c>
      <c r="C117" s="90" t="s">
        <v>298</v>
      </c>
      <c r="D117" s="100" t="s">
        <v>299</v>
      </c>
      <c r="E117" s="92">
        <v>6</v>
      </c>
      <c r="F117" s="91" t="s">
        <v>162</v>
      </c>
      <c r="H117" s="93">
        <f t="shared" ref="H117:H131" si="3">ROUND(E117*G117, 2)</f>
        <v>0</v>
      </c>
      <c r="I117" s="91">
        <v>20</v>
      </c>
    </row>
    <row r="118" spans="1:9" ht="20.399999999999999">
      <c r="A118" s="88">
        <v>90</v>
      </c>
      <c r="B118" s="89" t="s">
        <v>113</v>
      </c>
      <c r="C118" s="90" t="s">
        <v>300</v>
      </c>
      <c r="D118" s="100" t="s">
        <v>301</v>
      </c>
      <c r="E118" s="92">
        <v>8</v>
      </c>
      <c r="F118" s="91" t="s">
        <v>124</v>
      </c>
      <c r="H118" s="93">
        <f t="shared" si="3"/>
        <v>0</v>
      </c>
      <c r="I118" s="91">
        <v>20</v>
      </c>
    </row>
    <row r="119" spans="1:9">
      <c r="A119" s="88">
        <v>91</v>
      </c>
      <c r="B119" s="89" t="s">
        <v>113</v>
      </c>
      <c r="C119" s="90" t="s">
        <v>302</v>
      </c>
      <c r="D119" s="100" t="s">
        <v>303</v>
      </c>
      <c r="E119" s="92">
        <v>0.25</v>
      </c>
      <c r="F119" s="91" t="s">
        <v>108</v>
      </c>
      <c r="H119" s="93">
        <f t="shared" si="3"/>
        <v>0</v>
      </c>
      <c r="I119" s="91">
        <v>20</v>
      </c>
    </row>
    <row r="120" spans="1:9">
      <c r="A120" s="88">
        <v>92</v>
      </c>
      <c r="B120" s="89" t="s">
        <v>113</v>
      </c>
      <c r="C120" s="90" t="s">
        <v>304</v>
      </c>
      <c r="D120" s="100" t="s">
        <v>305</v>
      </c>
      <c r="E120" s="92">
        <v>60</v>
      </c>
      <c r="F120" s="91" t="s">
        <v>104</v>
      </c>
      <c r="H120" s="93">
        <f t="shared" si="3"/>
        <v>0</v>
      </c>
      <c r="I120" s="91">
        <v>20</v>
      </c>
    </row>
    <row r="121" spans="1:9" ht="20.399999999999999">
      <c r="A121" s="88">
        <v>93</v>
      </c>
      <c r="B121" s="89" t="s">
        <v>105</v>
      </c>
      <c r="C121" s="90" t="s">
        <v>306</v>
      </c>
      <c r="D121" s="100" t="s">
        <v>307</v>
      </c>
      <c r="E121" s="92">
        <v>30</v>
      </c>
      <c r="F121" s="91" t="s">
        <v>124</v>
      </c>
      <c r="H121" s="93">
        <f t="shared" si="3"/>
        <v>0</v>
      </c>
      <c r="I121" s="91">
        <v>20</v>
      </c>
    </row>
    <row r="122" spans="1:9" ht="20.399999999999999">
      <c r="A122" s="88">
        <v>94</v>
      </c>
      <c r="B122" s="89" t="s">
        <v>105</v>
      </c>
      <c r="C122" s="90" t="s">
        <v>308</v>
      </c>
      <c r="D122" s="100" t="s">
        <v>309</v>
      </c>
      <c r="E122" s="92">
        <v>9.6999999999999993</v>
      </c>
      <c r="F122" s="91" t="s">
        <v>124</v>
      </c>
      <c r="H122" s="93">
        <f t="shared" si="3"/>
        <v>0</v>
      </c>
      <c r="I122" s="91">
        <v>20</v>
      </c>
    </row>
    <row r="123" spans="1:9" ht="20.399999999999999">
      <c r="A123" s="88">
        <v>95</v>
      </c>
      <c r="B123" s="89" t="s">
        <v>105</v>
      </c>
      <c r="C123" s="90" t="s">
        <v>310</v>
      </c>
      <c r="D123" s="100" t="s">
        <v>311</v>
      </c>
      <c r="E123" s="92">
        <v>60</v>
      </c>
      <c r="F123" s="91" t="s">
        <v>124</v>
      </c>
      <c r="H123" s="93">
        <f t="shared" si="3"/>
        <v>0</v>
      </c>
      <c r="I123" s="91">
        <v>20</v>
      </c>
    </row>
    <row r="124" spans="1:9">
      <c r="A124" s="88">
        <v>96</v>
      </c>
      <c r="B124" s="89" t="s">
        <v>113</v>
      </c>
      <c r="C124" s="90" t="s">
        <v>312</v>
      </c>
      <c r="D124" s="100" t="s">
        <v>313</v>
      </c>
      <c r="E124" s="92">
        <v>6</v>
      </c>
      <c r="F124" s="91" t="s">
        <v>162</v>
      </c>
      <c r="H124" s="93">
        <f t="shared" si="3"/>
        <v>0</v>
      </c>
      <c r="I124" s="91">
        <v>20</v>
      </c>
    </row>
    <row r="125" spans="1:9">
      <c r="A125" s="88">
        <v>97</v>
      </c>
      <c r="B125" s="89" t="s">
        <v>113</v>
      </c>
      <c r="C125" s="90" t="s">
        <v>314</v>
      </c>
      <c r="D125" s="100" t="s">
        <v>315</v>
      </c>
      <c r="E125" s="92">
        <v>8</v>
      </c>
      <c r="F125" s="91" t="s">
        <v>124</v>
      </c>
      <c r="H125" s="93">
        <f t="shared" si="3"/>
        <v>0</v>
      </c>
      <c r="I125" s="91">
        <v>20</v>
      </c>
    </row>
    <row r="126" spans="1:9" ht="20.399999999999999">
      <c r="A126" s="88">
        <v>98</v>
      </c>
      <c r="B126" s="89" t="s">
        <v>113</v>
      </c>
      <c r="C126" s="90" t="s">
        <v>316</v>
      </c>
      <c r="D126" s="100" t="s">
        <v>317</v>
      </c>
      <c r="E126" s="92">
        <v>9.6999999999999993</v>
      </c>
      <c r="F126" s="91" t="s">
        <v>104</v>
      </c>
      <c r="H126" s="93">
        <f t="shared" si="3"/>
        <v>0</v>
      </c>
      <c r="I126" s="91">
        <v>20</v>
      </c>
    </row>
    <row r="127" spans="1:9">
      <c r="A127" s="88">
        <v>99</v>
      </c>
      <c r="B127" s="89" t="s">
        <v>105</v>
      </c>
      <c r="C127" s="90" t="s">
        <v>318</v>
      </c>
      <c r="D127" s="100" t="s">
        <v>319</v>
      </c>
      <c r="E127" s="92">
        <v>67.625</v>
      </c>
      <c r="F127" s="91" t="s">
        <v>320</v>
      </c>
      <c r="H127" s="93">
        <f t="shared" si="3"/>
        <v>0</v>
      </c>
      <c r="I127" s="91">
        <v>20</v>
      </c>
    </row>
    <row r="128" spans="1:9">
      <c r="A128" s="88">
        <v>100</v>
      </c>
      <c r="B128" s="89" t="s">
        <v>105</v>
      </c>
      <c r="C128" s="90" t="s">
        <v>321</v>
      </c>
      <c r="D128" s="100" t="s">
        <v>322</v>
      </c>
      <c r="E128" s="92">
        <v>1352.5</v>
      </c>
      <c r="F128" s="91" t="s">
        <v>320</v>
      </c>
      <c r="H128" s="93">
        <f t="shared" si="3"/>
        <v>0</v>
      </c>
      <c r="I128" s="91">
        <v>20</v>
      </c>
    </row>
    <row r="129" spans="1:9">
      <c r="A129" s="88">
        <v>101</v>
      </c>
      <c r="B129" s="89" t="s">
        <v>105</v>
      </c>
      <c r="C129" s="90" t="s">
        <v>323</v>
      </c>
      <c r="D129" s="100" t="s">
        <v>324</v>
      </c>
      <c r="E129" s="92">
        <v>67.625</v>
      </c>
      <c r="F129" s="91" t="s">
        <v>320</v>
      </c>
      <c r="H129" s="93">
        <f t="shared" si="3"/>
        <v>0</v>
      </c>
      <c r="I129" s="91">
        <v>20</v>
      </c>
    </row>
    <row r="130" spans="1:9" ht="20.399999999999999">
      <c r="A130" s="88">
        <v>102</v>
      </c>
      <c r="B130" s="89" t="s">
        <v>113</v>
      </c>
      <c r="C130" s="90" t="s">
        <v>325</v>
      </c>
      <c r="D130" s="100" t="s">
        <v>326</v>
      </c>
      <c r="E130" s="92">
        <v>135.30000000000001</v>
      </c>
      <c r="F130" s="91" t="s">
        <v>104</v>
      </c>
      <c r="H130" s="93">
        <f t="shared" si="3"/>
        <v>0</v>
      </c>
      <c r="I130" s="91">
        <v>20</v>
      </c>
    </row>
    <row r="131" spans="1:9" ht="20.399999999999999">
      <c r="A131" s="88">
        <v>103</v>
      </c>
      <c r="B131" s="89" t="s">
        <v>97</v>
      </c>
      <c r="C131" s="90" t="s">
        <v>327</v>
      </c>
      <c r="D131" s="100" t="s">
        <v>328</v>
      </c>
      <c r="E131" s="92">
        <v>1037.327</v>
      </c>
      <c r="F131" s="91" t="s">
        <v>320</v>
      </c>
      <c r="H131" s="93">
        <f t="shared" si="3"/>
        <v>0</v>
      </c>
      <c r="I131" s="91">
        <v>20</v>
      </c>
    </row>
    <row r="132" spans="1:9">
      <c r="D132" s="111" t="s">
        <v>329</v>
      </c>
      <c r="E132" s="112">
        <f>H132</f>
        <v>0</v>
      </c>
      <c r="H132" s="112">
        <f>SUM(H116:H131)</f>
        <v>0</v>
      </c>
    </row>
    <row r="134" spans="1:9">
      <c r="D134" s="111" t="s">
        <v>330</v>
      </c>
      <c r="E134" s="113">
        <f>H134</f>
        <v>0</v>
      </c>
      <c r="H134" s="112">
        <f>+H54+H58+H62+H72+H114+H132</f>
        <v>0</v>
      </c>
    </row>
    <row r="136" spans="1:9">
      <c r="B136" s="110" t="s">
        <v>331</v>
      </c>
    </row>
    <row r="137" spans="1:9">
      <c r="B137" s="90" t="s">
        <v>332</v>
      </c>
    </row>
    <row r="138" spans="1:9">
      <c r="A138" s="88">
        <v>104</v>
      </c>
      <c r="B138" s="89" t="s">
        <v>105</v>
      </c>
      <c r="C138" s="90" t="s">
        <v>333</v>
      </c>
      <c r="D138" s="100" t="s">
        <v>334</v>
      </c>
      <c r="E138" s="92">
        <v>9</v>
      </c>
      <c r="F138" s="91" t="s">
        <v>124</v>
      </c>
      <c r="H138" s="93">
        <f>ROUND(E138*G138, 2)</f>
        <v>0</v>
      </c>
      <c r="I138" s="91">
        <v>20</v>
      </c>
    </row>
    <row r="139" spans="1:9">
      <c r="A139" s="88">
        <v>105</v>
      </c>
      <c r="B139" s="89" t="s">
        <v>105</v>
      </c>
      <c r="C139" s="90" t="s">
        <v>335</v>
      </c>
      <c r="D139" s="100" t="s">
        <v>336</v>
      </c>
      <c r="E139" s="92">
        <v>743.5</v>
      </c>
      <c r="F139" s="91" t="s">
        <v>124</v>
      </c>
      <c r="H139" s="93">
        <f>ROUND(E139*G139, 2)</f>
        <v>0</v>
      </c>
      <c r="I139" s="91">
        <v>20</v>
      </c>
    </row>
    <row r="140" spans="1:9">
      <c r="A140" s="88">
        <v>106</v>
      </c>
      <c r="B140" s="89" t="s">
        <v>105</v>
      </c>
      <c r="C140" s="90" t="s">
        <v>337</v>
      </c>
      <c r="D140" s="100" t="s">
        <v>338</v>
      </c>
      <c r="E140" s="92">
        <v>6</v>
      </c>
      <c r="F140" s="91" t="s">
        <v>162</v>
      </c>
      <c r="H140" s="93">
        <f>ROUND(E140*G140, 2)</f>
        <v>0</v>
      </c>
      <c r="I140" s="91">
        <v>20</v>
      </c>
    </row>
    <row r="141" spans="1:9">
      <c r="A141" s="88">
        <v>107</v>
      </c>
      <c r="B141" s="89" t="s">
        <v>105</v>
      </c>
      <c r="C141" s="90" t="s">
        <v>339</v>
      </c>
      <c r="D141" s="100" t="s">
        <v>340</v>
      </c>
      <c r="E141" s="92">
        <v>3</v>
      </c>
      <c r="F141" s="91" t="s">
        <v>162</v>
      </c>
      <c r="H141" s="93">
        <f>ROUND(E141*G141, 2)</f>
        <v>0</v>
      </c>
      <c r="I141" s="91">
        <v>20</v>
      </c>
    </row>
    <row r="142" spans="1:9">
      <c r="A142" s="88">
        <v>108</v>
      </c>
      <c r="B142" s="89" t="s">
        <v>157</v>
      </c>
      <c r="C142" s="90" t="s">
        <v>341</v>
      </c>
      <c r="D142" s="100" t="s">
        <v>342</v>
      </c>
      <c r="E142" s="92">
        <v>3</v>
      </c>
      <c r="F142" s="91" t="s">
        <v>162</v>
      </c>
      <c r="H142" s="93">
        <f>ROUND(E142*G142, 2)</f>
        <v>0</v>
      </c>
      <c r="I142" s="91">
        <v>20</v>
      </c>
    </row>
    <row r="143" spans="1:9">
      <c r="D143" s="111" t="s">
        <v>343</v>
      </c>
      <c r="E143" s="112">
        <f>H143</f>
        <v>0</v>
      </c>
      <c r="H143" s="112">
        <f>SUM(H136:H142)</f>
        <v>0</v>
      </c>
    </row>
    <row r="145" spans="4:8">
      <c r="D145" s="111" t="s">
        <v>344</v>
      </c>
      <c r="E145" s="112">
        <f>H145</f>
        <v>0</v>
      </c>
      <c r="H145" s="112">
        <f>+H143</f>
        <v>0</v>
      </c>
    </row>
    <row r="147" spans="4:8">
      <c r="D147" s="114" t="s">
        <v>345</v>
      </c>
      <c r="E147" s="112">
        <f>H147</f>
        <v>0</v>
      </c>
      <c r="H147" s="112">
        <f>+H134+H145</f>
        <v>0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Kryci list</vt:lpstr>
      <vt:lpstr>Prehlad</vt:lpstr>
      <vt:lpstr>Prehlad!Názvy_tlače</vt:lpstr>
      <vt:lpstr>'Kryci list'!Oblasť_tlače</vt:lpstr>
      <vt:lpstr>Prehlad!Oblasť_tlače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2019-03-07T07:03:10Z</dcterms:created>
  <dcterms:modified xsi:type="dcterms:W3CDTF">2019-04-10T11:27:22Z</dcterms:modified>
</cp:coreProperties>
</file>